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I:\Lehrgangsunterlagen_spezifisch\ASM\ASM 2021_23_VII\I Pflanze und Prod.Verfahren\PÖ\100 ha Mais Angebot\"/>
    </mc:Choice>
  </mc:AlternateContent>
  <bookViews>
    <workbookView xWindow="360" yWindow="120" windowWidth="10416" windowHeight="7332"/>
  </bookViews>
  <sheets>
    <sheet name="Tabelle1" sheetId="1" r:id="rId1"/>
    <sheet name="Tabelle2" sheetId="2" r:id="rId2"/>
    <sheet name="Tabelle3" sheetId="3" r:id="rId3"/>
  </sheets>
  <definedNames>
    <definedName name="_xlnm._FilterDatabase" localSheetId="1" hidden="1">Tabelle2!$B$2:$E$8</definedName>
  </definedNames>
  <calcPr calcId="152511"/>
</workbook>
</file>

<file path=xl/calcChain.xml><?xml version="1.0" encoding="utf-8"?>
<calcChain xmlns="http://schemas.openxmlformats.org/spreadsheetml/2006/main">
  <c r="F136" i="1" l="1"/>
  <c r="M48" i="1"/>
  <c r="E58" i="1"/>
  <c r="M43" i="1"/>
  <c r="I42" i="1"/>
  <c r="I43" i="1" l="1"/>
  <c r="I44" i="1"/>
  <c r="I45" i="1"/>
  <c r="I46" i="1"/>
  <c r="I47" i="1"/>
  <c r="I48" i="1"/>
  <c r="I49" i="1"/>
  <c r="I50" i="1"/>
  <c r="I51" i="1"/>
  <c r="I52" i="1"/>
  <c r="I53" i="1"/>
  <c r="I54" i="1"/>
  <c r="I55" i="1"/>
  <c r="M53" i="1" l="1"/>
  <c r="E57" i="1"/>
  <c r="M50" i="1" l="1"/>
  <c r="M45" i="1"/>
  <c r="M55" i="1"/>
</calcChain>
</file>

<file path=xl/sharedStrings.xml><?xml version="1.0" encoding="utf-8"?>
<sst xmlns="http://schemas.openxmlformats.org/spreadsheetml/2006/main" count="249" uniqueCount="142">
  <si>
    <t>Ein Kunde bittet Sie um ein Komplettangebot für die Ernte seiner Silomaisflächen.</t>
  </si>
  <si>
    <t xml:space="preserve">Insgesamt geht es dabei um 100 ha Silomais. Der Kunde möchte, dass Sie die gesamte  </t>
  </si>
  <si>
    <t xml:space="preserve">Verfahrenskette (Häckseln, Transport und Verdichten) übernehmen. </t>
  </si>
  <si>
    <t>Die Ernte soll an zwei Terminen mit jeweils zwei bis drei aufeinanderfolgenden Tagen erfolgen.</t>
  </si>
  <si>
    <t>2.</t>
  </si>
  <si>
    <t>Erntetermin</t>
  </si>
  <si>
    <t>Feld</t>
  </si>
  <si>
    <t>Größe</t>
  </si>
  <si>
    <t>Steinfeld</t>
  </si>
  <si>
    <t>Baumgarten</t>
  </si>
  <si>
    <t>Loch</t>
  </si>
  <si>
    <t>Stocki</t>
  </si>
  <si>
    <t>Lang</t>
  </si>
  <si>
    <t>Ackerlänge</t>
  </si>
  <si>
    <t>Neufeld</t>
  </si>
  <si>
    <t>Lieferant A</t>
  </si>
  <si>
    <t>Lieferant B</t>
  </si>
  <si>
    <t>Hohe Leite</t>
  </si>
  <si>
    <t>Hohe Leite II</t>
  </si>
  <si>
    <t>Lieferant C</t>
  </si>
  <si>
    <t>Liefernat D</t>
  </si>
  <si>
    <t>Liefernat E</t>
  </si>
  <si>
    <t>frei</t>
  </si>
  <si>
    <t>Häckselleistung</t>
  </si>
  <si>
    <t>3.</t>
  </si>
  <si>
    <t>Sie erhalten bzw. erarbeiten sich folgende Informationen:</t>
  </si>
  <si>
    <t>und Personal</t>
  </si>
  <si>
    <t>Feldhäcksler (8 reihig, 400 kW)</t>
  </si>
  <si>
    <t>Anschaffungspreis</t>
  </si>
  <si>
    <t xml:space="preserve"> €</t>
  </si>
  <si>
    <t>Restwert</t>
  </si>
  <si>
    <t>Zinssatz</t>
  </si>
  <si>
    <t xml:space="preserve"> %</t>
  </si>
  <si>
    <t>Versicherung/ sonstige fixe Kosten</t>
  </si>
  <si>
    <t xml:space="preserve"> €/Jahr</t>
  </si>
  <si>
    <t>Reparatur/ Instandsetzung</t>
  </si>
  <si>
    <t xml:space="preserve"> €/h</t>
  </si>
  <si>
    <t xml:space="preserve">Betriebsstoffe: </t>
  </si>
  <si>
    <t/>
  </si>
  <si>
    <t>davon Diesel</t>
  </si>
  <si>
    <t xml:space="preserve"> l/h</t>
  </si>
  <si>
    <t xml:space="preserve">       Öl</t>
  </si>
  <si>
    <t>Nutzungspotenzial nach Zeit</t>
  </si>
  <si>
    <t xml:space="preserve"> Jahre</t>
  </si>
  <si>
    <t>Nutzungspotenzial nach Leistung</t>
  </si>
  <si>
    <t xml:space="preserve"> h</t>
  </si>
  <si>
    <t>Auslastungsschwelle</t>
  </si>
  <si>
    <t>In Ihrem Lohnunternehmen haben Sie nachfolgende Kapazitäten an Mechanisierung</t>
  </si>
  <si>
    <t>Maisgebiss für Feldhäcksler 6 m; reihenunabhängig</t>
  </si>
  <si>
    <t xml:space="preserve"> €/ha</t>
  </si>
  <si>
    <t xml:space="preserve"> </t>
  </si>
  <si>
    <t xml:space="preserve"> ha</t>
  </si>
  <si>
    <t>Standardtraktor, Allradantrieb, stufenloses Getriebe 93-111 kW</t>
  </si>
  <si>
    <t>Häckselguttransportwagen bis 40 km/h Tandemachse; 20 t (40 m³)</t>
  </si>
  <si>
    <t xml:space="preserve"> €/t</t>
  </si>
  <si>
    <t xml:space="preserve"> t</t>
  </si>
  <si>
    <t>2 x</t>
  </si>
  <si>
    <t>Darüber hinaus besteht zu folgenden Konditionen die Möglichkeit Subunternehmer zu</t>
  </si>
  <si>
    <t>beschäftigen:</t>
  </si>
  <si>
    <t>€/h</t>
  </si>
  <si>
    <t>Transporteinheit (40m³ + Schlepper u. Mann)</t>
  </si>
  <si>
    <t>3 x</t>
  </si>
  <si>
    <t xml:space="preserve">Walzschlepper </t>
  </si>
  <si>
    <t>t FM/h</t>
  </si>
  <si>
    <t>b)</t>
  </si>
  <si>
    <t>Bestimmen Sie die Anzahl der Transportgespanne.</t>
  </si>
  <si>
    <t>(Welche Angaben sind zu berücksichtigen?)</t>
  </si>
  <si>
    <t>km</t>
  </si>
  <si>
    <t>c)</t>
  </si>
  <si>
    <t>Überprüfung der Arbeitszeitvorgabe</t>
  </si>
  <si>
    <t>d)</t>
  </si>
  <si>
    <t>Maschinenkosten der eigenen Transportfahrz. (Wartezeit 0 €)</t>
  </si>
  <si>
    <t>Maschinenkosten Maisgebiss</t>
  </si>
  <si>
    <t>Maschinenkosten Häckseltransportwagen</t>
  </si>
  <si>
    <t>Bedarf an Fremdmechanisierung</t>
  </si>
  <si>
    <t>a)</t>
  </si>
  <si>
    <t>e)</t>
  </si>
  <si>
    <t>f)</t>
  </si>
  <si>
    <t>Berechnen Sie die Verfahrenskosten</t>
  </si>
  <si>
    <t>Berechen Sie die Vollkosten und legen einen Angebotspreis fest</t>
  </si>
  <si>
    <t>(fehlende Angaben ergänzen)</t>
  </si>
  <si>
    <t>t FM/ha</t>
  </si>
  <si>
    <t xml:space="preserve">Maschinenkosten des Häckslers </t>
  </si>
  <si>
    <t>Gesamtfläche</t>
  </si>
  <si>
    <t>ha</t>
  </si>
  <si>
    <t>arithm.Mittel</t>
  </si>
  <si>
    <t>geom.Mittel</t>
  </si>
  <si>
    <t>€/L</t>
  </si>
  <si>
    <t>durchs Gew ha</t>
  </si>
  <si>
    <t>?</t>
  </si>
  <si>
    <t>durchs Häckselleistung</t>
  </si>
  <si>
    <t>durchs gew ha</t>
  </si>
  <si>
    <t>durchs Ertrag</t>
  </si>
  <si>
    <t>durchs Entf</t>
  </si>
  <si>
    <t>t/h</t>
  </si>
  <si>
    <t>arithm. Mittel</t>
  </si>
  <si>
    <t>geom. Mittel</t>
  </si>
  <si>
    <t xml:space="preserve">   begrenzt durch Ertrag (&lt; 40 t/ha)</t>
  </si>
  <si>
    <r>
      <t xml:space="preserve">   </t>
    </r>
    <r>
      <rPr>
        <sz val="10"/>
        <rFont val="Arial"/>
        <family val="2"/>
      </rPr>
      <t>begrenzt durch Schlaggröße (&lt; 5 ha)</t>
    </r>
  </si>
  <si>
    <t>Feld-Hof-
Entf.</t>
  </si>
  <si>
    <t>Reihen-
folge</t>
  </si>
  <si>
    <t>Ertrags-
erwartung</t>
  </si>
  <si>
    <t>Häcksel-
leistung</t>
  </si>
  <si>
    <t>1.</t>
  </si>
  <si>
    <t>Welche Fragen haben Sie an den Kunden, was sollte ggf. im Angebot festgehalten werden?</t>
  </si>
  <si>
    <t>- Anzahl der Schläge - Schlaggröße</t>
  </si>
  <si>
    <t>- Hof-Feld-Entfernung</t>
  </si>
  <si>
    <t>- Siliermitteleinsatz</t>
  </si>
  <si>
    <t>- Arbeitszeiten Einschränkungen</t>
  </si>
  <si>
    <t>- Wegesituation (Bundesstraßen, Wohngebiete, t-begrenzte Brücken, Unterführungen, …)</t>
  </si>
  <si>
    <t>- Straßenreinigung bei Verschmutzung</t>
  </si>
  <si>
    <t>- Kraftstoff vom Kunde oder selber mitbringen</t>
  </si>
  <si>
    <t>- Häcksellänge</t>
  </si>
  <si>
    <t xml:space="preserve">- Aufbau vom Silo </t>
  </si>
  <si>
    <t>- Zufahrt Hof/Silo</t>
  </si>
  <si>
    <t>- Körneraufbereitung / Schredlage</t>
  </si>
  <si>
    <t>- Wettereinschränkungen</t>
  </si>
  <si>
    <t>- Verpflegung</t>
  </si>
  <si>
    <t>- Schlagstruktur - Geländegegebenheiten</t>
  </si>
  <si>
    <t>- Verteilung Erntetermin</t>
  </si>
  <si>
    <t>- TS-Gehalt</t>
  </si>
  <si>
    <t xml:space="preserve">- Ertrag </t>
  </si>
  <si>
    <t>- Mautstraßen</t>
  </si>
  <si>
    <t>- Kunde gewerblich</t>
  </si>
  <si>
    <t>- mehrere Häcksler oder nur einer</t>
  </si>
  <si>
    <t>- Reihenabstand</t>
  </si>
  <si>
    <t>- Abrechnungsbasis (ha oder h oder t)</t>
  </si>
  <si>
    <t xml:space="preserve">- Dauerauftrag </t>
  </si>
  <si>
    <t>- Zahlungsziel</t>
  </si>
  <si>
    <t>- Vorlaufzeit vor eigentlichem Erntetermin</t>
  </si>
  <si>
    <t>- "Besondere Vorschirften" (Abdecksysteme, Selbständig Probe-ziehen, Waagevorgang,…)</t>
  </si>
  <si>
    <t>- NIR-Sensor / online Ertragserfassung</t>
  </si>
  <si>
    <t xml:space="preserve"> - können LKWs eingesetzt werden?</t>
  </si>
  <si>
    <t>€ Schätzung</t>
  </si>
  <si>
    <t>Anzahl Feldstücke</t>
  </si>
  <si>
    <t>St</t>
  </si>
  <si>
    <t>Bestimmen Sie die Anzahl der Feldhäcksler die Sie einsetzen.</t>
  </si>
  <si>
    <t>Zielvorgabe in Tagen</t>
  </si>
  <si>
    <t>d</t>
  </si>
  <si>
    <t>tägl. Arbeitszeit (7:00 bis 22:00)</t>
  </si>
  <si>
    <t>h</t>
  </si>
  <si>
    <t xml:space="preserve"> = Arbeitszeit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</si>
</sst>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2" fontId="0" fillId="2" borderId="0" xfId="0" applyNumberFormat="1" applyFill="1"/>
    <xf numFmtId="164" fontId="0" fillId="2" borderId="0" xfId="0" applyNumberFormat="1" applyFill="1"/>
    <xf numFmtId="0" fontId="4" fillId="0" borderId="0" xfId="0" applyFont="1" applyFill="1"/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2" fontId="0" fillId="0" borderId="0" xfId="0" applyNumberFormat="1"/>
    <xf numFmtId="0" fontId="1" fillId="0" borderId="0" xfId="0" quotePrefix="1" applyFont="1"/>
    <xf numFmtId="0" fontId="0" fillId="0" borderId="0" xfId="0" applyBorder="1"/>
    <xf numFmtId="2" fontId="3" fillId="0" borderId="0" xfId="0" applyNumberFormat="1" applyFont="1"/>
    <xf numFmtId="0" fontId="4" fillId="0" borderId="0" xfId="0" applyFont="1" applyBorder="1"/>
    <xf numFmtId="0" fontId="0" fillId="0" borderId="0" xfId="0" applyFill="1" applyBorder="1"/>
    <xf numFmtId="0" fontId="1" fillId="0" borderId="0" xfId="0" applyFont="1" applyAlignment="1">
      <alignment horizontal="right"/>
    </xf>
    <xf numFmtId="0" fontId="0" fillId="3" borderId="0" xfId="0" applyFill="1"/>
    <xf numFmtId="0" fontId="3" fillId="0" borderId="0" xfId="0" applyFont="1" applyFill="1" applyAlignment="1">
      <alignment horizontal="center"/>
    </xf>
    <xf numFmtId="2" fontId="0" fillId="4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2:S192"/>
  <sheetViews>
    <sheetView tabSelected="1" topLeftCell="A131" zoomScale="190" zoomScaleNormal="190" workbookViewId="0">
      <selection activeCell="E136" sqref="E136"/>
    </sheetView>
  </sheetViews>
  <sheetFormatPr baseColWidth="10" defaultRowHeight="13.2" x14ac:dyDescent="0.25"/>
  <cols>
    <col min="1" max="1" width="0.5546875" customWidth="1"/>
    <col min="2" max="2" width="4" customWidth="1"/>
    <col min="5" max="5" width="12.88671875" customWidth="1"/>
  </cols>
  <sheetData>
    <row r="2" spans="2:15" x14ac:dyDescent="0.25">
      <c r="C2" t="s">
        <v>0</v>
      </c>
    </row>
    <row r="3" spans="2:15" x14ac:dyDescent="0.25">
      <c r="C3" t="s">
        <v>1</v>
      </c>
    </row>
    <row r="4" spans="2:15" x14ac:dyDescent="0.25">
      <c r="C4" t="s">
        <v>2</v>
      </c>
    </row>
    <row r="5" spans="2:15" x14ac:dyDescent="0.25">
      <c r="C5" t="s">
        <v>3</v>
      </c>
    </row>
    <row r="8" spans="2:15" s="4" customFormat="1" x14ac:dyDescent="0.25">
      <c r="B8" s="4" t="s">
        <v>103</v>
      </c>
      <c r="C8" s="4" t="s">
        <v>104</v>
      </c>
      <c r="L8"/>
      <c r="M8"/>
      <c r="N8"/>
      <c r="O8"/>
    </row>
    <row r="10" spans="2:15" x14ac:dyDescent="0.25">
      <c r="C10" s="14" t="s">
        <v>105</v>
      </c>
      <c r="G10" s="2"/>
    </row>
    <row r="11" spans="2:15" x14ac:dyDescent="0.25">
      <c r="C11" s="14" t="s">
        <v>106</v>
      </c>
      <c r="G11" s="2"/>
    </row>
    <row r="12" spans="2:15" x14ac:dyDescent="0.25">
      <c r="C12" s="14" t="s">
        <v>107</v>
      </c>
      <c r="G12" s="2"/>
    </row>
    <row r="13" spans="2:15" x14ac:dyDescent="0.25">
      <c r="C13" s="14" t="s">
        <v>108</v>
      </c>
      <c r="G13" s="2"/>
    </row>
    <row r="14" spans="2:15" x14ac:dyDescent="0.25">
      <c r="C14" s="14" t="s">
        <v>109</v>
      </c>
      <c r="G14" s="2"/>
    </row>
    <row r="15" spans="2:15" x14ac:dyDescent="0.25">
      <c r="C15" s="14" t="s">
        <v>110</v>
      </c>
      <c r="G15" s="2"/>
    </row>
    <row r="16" spans="2:15" x14ac:dyDescent="0.25">
      <c r="C16" s="14" t="s">
        <v>111</v>
      </c>
      <c r="G16" s="2"/>
    </row>
    <row r="17" spans="3:7" x14ac:dyDescent="0.25">
      <c r="C17" s="14" t="s">
        <v>112</v>
      </c>
      <c r="G17" s="2"/>
    </row>
    <row r="18" spans="3:7" x14ac:dyDescent="0.25">
      <c r="C18" s="14" t="s">
        <v>113</v>
      </c>
      <c r="G18" s="2"/>
    </row>
    <row r="19" spans="3:7" x14ac:dyDescent="0.25">
      <c r="C19" s="14" t="s">
        <v>114</v>
      </c>
      <c r="G19" s="2"/>
    </row>
    <row r="20" spans="3:7" x14ac:dyDescent="0.25">
      <c r="C20" s="14" t="s">
        <v>115</v>
      </c>
      <c r="G20" s="2"/>
    </row>
    <row r="21" spans="3:7" x14ac:dyDescent="0.25">
      <c r="C21" s="14" t="s">
        <v>116</v>
      </c>
      <c r="G21" s="2"/>
    </row>
    <row r="22" spans="3:7" x14ac:dyDescent="0.25">
      <c r="C22" s="14" t="s">
        <v>117</v>
      </c>
    </row>
    <row r="23" spans="3:7" x14ac:dyDescent="0.25">
      <c r="C23" s="14" t="s">
        <v>118</v>
      </c>
    </row>
    <row r="24" spans="3:7" x14ac:dyDescent="0.25">
      <c r="C24" s="14" t="s">
        <v>119</v>
      </c>
    </row>
    <row r="25" spans="3:7" x14ac:dyDescent="0.25">
      <c r="C25" s="14" t="s">
        <v>120</v>
      </c>
    </row>
    <row r="26" spans="3:7" x14ac:dyDescent="0.25">
      <c r="C26" s="14" t="s">
        <v>131</v>
      </c>
    </row>
    <row r="27" spans="3:7" x14ac:dyDescent="0.25">
      <c r="C27" s="14" t="s">
        <v>121</v>
      </c>
    </row>
    <row r="28" spans="3:7" x14ac:dyDescent="0.25">
      <c r="C28" s="14" t="s">
        <v>122</v>
      </c>
    </row>
    <row r="29" spans="3:7" x14ac:dyDescent="0.25">
      <c r="C29" s="14" t="s">
        <v>123</v>
      </c>
    </row>
    <row r="30" spans="3:7" x14ac:dyDescent="0.25">
      <c r="C30" s="14" t="s">
        <v>124</v>
      </c>
    </row>
    <row r="31" spans="3:7" x14ac:dyDescent="0.25">
      <c r="C31" s="14" t="s">
        <v>125</v>
      </c>
    </row>
    <row r="32" spans="3:7" x14ac:dyDescent="0.25">
      <c r="C32" s="14" t="s">
        <v>126</v>
      </c>
    </row>
    <row r="33" spans="2:15" x14ac:dyDescent="0.25">
      <c r="C33" s="14" t="s">
        <v>127</v>
      </c>
    </row>
    <row r="34" spans="2:15" x14ac:dyDescent="0.25">
      <c r="C34" s="14" t="s">
        <v>128</v>
      </c>
    </row>
    <row r="35" spans="2:15" x14ac:dyDescent="0.25">
      <c r="C35" s="14" t="s">
        <v>129</v>
      </c>
    </row>
    <row r="36" spans="2:15" x14ac:dyDescent="0.25">
      <c r="C36" s="14" t="s">
        <v>130</v>
      </c>
    </row>
    <row r="37" spans="2:15" x14ac:dyDescent="0.25">
      <c r="C37" s="14" t="s">
        <v>132</v>
      </c>
    </row>
    <row r="38" spans="2:15" x14ac:dyDescent="0.25">
      <c r="C38" s="14"/>
    </row>
    <row r="39" spans="2:15" s="4" customFormat="1" x14ac:dyDescent="0.25">
      <c r="B39" s="4" t="s">
        <v>4</v>
      </c>
      <c r="C39" s="4" t="s">
        <v>25</v>
      </c>
      <c r="L39"/>
      <c r="M39"/>
      <c r="N39"/>
      <c r="O39"/>
    </row>
    <row r="41" spans="2:15" ht="26.4" x14ac:dyDescent="0.25">
      <c r="C41" s="4" t="s">
        <v>5</v>
      </c>
      <c r="D41" s="4" t="s">
        <v>6</v>
      </c>
      <c r="E41" s="4" t="s">
        <v>7</v>
      </c>
      <c r="F41" s="12" t="s">
        <v>99</v>
      </c>
      <c r="G41" s="12" t="s">
        <v>100</v>
      </c>
      <c r="H41" s="12" t="s">
        <v>101</v>
      </c>
      <c r="I41" s="12" t="s">
        <v>102</v>
      </c>
      <c r="K41" s="1"/>
    </row>
    <row r="42" spans="2:15" x14ac:dyDescent="0.25">
      <c r="C42" s="11" t="s">
        <v>89</v>
      </c>
      <c r="D42" t="s">
        <v>13</v>
      </c>
      <c r="E42" s="20">
        <v>15</v>
      </c>
      <c r="F42" s="20">
        <v>1.5</v>
      </c>
      <c r="G42" t="s">
        <v>22</v>
      </c>
      <c r="H42">
        <v>35</v>
      </c>
      <c r="I42">
        <f>IF(E42&lt;5,$F$67,IF(H42&lt;40,$F$68,$F$66))</f>
        <v>100</v>
      </c>
      <c r="K42" s="1"/>
      <c r="M42" s="13"/>
    </row>
    <row r="43" spans="2:15" x14ac:dyDescent="0.25">
      <c r="C43" s="11" t="s">
        <v>89</v>
      </c>
      <c r="D43" t="s">
        <v>9</v>
      </c>
      <c r="E43" s="20">
        <v>7</v>
      </c>
      <c r="F43" s="20">
        <v>0.5</v>
      </c>
      <c r="G43" t="s">
        <v>22</v>
      </c>
      <c r="H43">
        <v>32</v>
      </c>
      <c r="I43">
        <f t="shared" ref="I43:I55" si="0">IF(E43&lt;5,$F$67,IF(H43&lt;40,$F$68,$F$66))</f>
        <v>100</v>
      </c>
      <c r="K43" s="1"/>
      <c r="L43" s="19" t="s">
        <v>93</v>
      </c>
      <c r="M43" s="22">
        <f>+AVERAGE(F42:F55)</f>
        <v>4.0357142857142856</v>
      </c>
      <c r="N43" s="2" t="s">
        <v>67</v>
      </c>
      <c r="O43" s="2" t="s">
        <v>85</v>
      </c>
    </row>
    <row r="44" spans="2:15" x14ac:dyDescent="0.25">
      <c r="C44" s="11" t="s">
        <v>89</v>
      </c>
      <c r="D44" t="s">
        <v>17</v>
      </c>
      <c r="E44" s="20">
        <v>14</v>
      </c>
      <c r="F44" s="20">
        <v>8.5</v>
      </c>
      <c r="G44" t="s">
        <v>22</v>
      </c>
      <c r="H44">
        <v>33</v>
      </c>
      <c r="I44">
        <f t="shared" si="0"/>
        <v>100</v>
      </c>
      <c r="K44" s="1"/>
      <c r="L44" s="6"/>
    </row>
    <row r="45" spans="2:15" x14ac:dyDescent="0.25">
      <c r="C45" s="11" t="s">
        <v>89</v>
      </c>
      <c r="D45" t="s">
        <v>18</v>
      </c>
      <c r="E45" s="20">
        <v>6</v>
      </c>
      <c r="F45" s="20">
        <v>5</v>
      </c>
      <c r="G45" t="s">
        <v>22</v>
      </c>
      <c r="H45">
        <v>54</v>
      </c>
      <c r="I45">
        <f t="shared" si="0"/>
        <v>115</v>
      </c>
      <c r="K45" s="1"/>
      <c r="L45" s="19" t="s">
        <v>88</v>
      </c>
      <c r="M45" s="20">
        <f>+SUMPRODUCT(E42:E55,F42:F55)/E57</f>
        <v>4.46</v>
      </c>
      <c r="N45" s="2" t="s">
        <v>67</v>
      </c>
      <c r="O45" s="2" t="s">
        <v>86</v>
      </c>
    </row>
    <row r="46" spans="2:15" x14ac:dyDescent="0.25">
      <c r="C46" s="11" t="s">
        <v>89</v>
      </c>
      <c r="D46" t="s">
        <v>12</v>
      </c>
      <c r="E46" s="20">
        <v>6</v>
      </c>
      <c r="F46" s="20">
        <v>2</v>
      </c>
      <c r="G46" t="s">
        <v>22</v>
      </c>
      <c r="H46">
        <v>57</v>
      </c>
      <c r="I46">
        <f t="shared" si="0"/>
        <v>115</v>
      </c>
      <c r="K46" s="1"/>
      <c r="M46" s="13"/>
    </row>
    <row r="47" spans="2:15" x14ac:dyDescent="0.25">
      <c r="C47" s="11" t="s">
        <v>89</v>
      </c>
      <c r="D47" t="s">
        <v>15</v>
      </c>
      <c r="E47" s="20">
        <v>2</v>
      </c>
      <c r="F47" s="20">
        <v>5</v>
      </c>
      <c r="G47" t="s">
        <v>22</v>
      </c>
      <c r="H47">
        <v>50</v>
      </c>
      <c r="I47">
        <f t="shared" si="0"/>
        <v>85</v>
      </c>
      <c r="K47" s="1"/>
    </row>
    <row r="48" spans="2:15" x14ac:dyDescent="0.25">
      <c r="C48" s="11" t="s">
        <v>89</v>
      </c>
      <c r="D48" t="s">
        <v>16</v>
      </c>
      <c r="E48" s="20">
        <v>4</v>
      </c>
      <c r="F48" s="20">
        <v>5</v>
      </c>
      <c r="G48" t="s">
        <v>22</v>
      </c>
      <c r="H48">
        <v>33</v>
      </c>
      <c r="I48">
        <f t="shared" si="0"/>
        <v>85</v>
      </c>
      <c r="K48" s="1"/>
      <c r="L48" s="19" t="s">
        <v>92</v>
      </c>
      <c r="M48" s="7">
        <f>+AVERAGE(H42:H55)</f>
        <v>43.357142857142854</v>
      </c>
      <c r="N48" t="s">
        <v>81</v>
      </c>
      <c r="O48" s="2" t="s">
        <v>85</v>
      </c>
    </row>
    <row r="49" spans="2:15" x14ac:dyDescent="0.25">
      <c r="C49" s="11" t="s">
        <v>89</v>
      </c>
      <c r="D49" t="s">
        <v>19</v>
      </c>
      <c r="E49" s="20">
        <v>4</v>
      </c>
      <c r="F49" s="20">
        <v>6</v>
      </c>
      <c r="G49" t="s">
        <v>22</v>
      </c>
      <c r="H49">
        <v>42</v>
      </c>
      <c r="I49">
        <f t="shared" si="0"/>
        <v>85</v>
      </c>
      <c r="K49" s="1"/>
    </row>
    <row r="50" spans="2:15" x14ac:dyDescent="0.25">
      <c r="C50" s="11" t="s">
        <v>89</v>
      </c>
      <c r="D50" t="s">
        <v>20</v>
      </c>
      <c r="E50" s="20">
        <v>7</v>
      </c>
      <c r="F50" s="20">
        <v>5</v>
      </c>
      <c r="G50" t="s">
        <v>22</v>
      </c>
      <c r="H50">
        <v>44</v>
      </c>
      <c r="I50">
        <f t="shared" si="0"/>
        <v>115</v>
      </c>
      <c r="K50" s="1"/>
      <c r="L50" s="6" t="s">
        <v>88</v>
      </c>
      <c r="M50" s="20">
        <f>+SUMPRODUCT(E42:E55,H42:H55)/E57</f>
        <v>42.69</v>
      </c>
      <c r="N50" t="s">
        <v>81</v>
      </c>
      <c r="O50" s="2" t="s">
        <v>86</v>
      </c>
    </row>
    <row r="51" spans="2:15" x14ac:dyDescent="0.25">
      <c r="C51" s="11" t="s">
        <v>89</v>
      </c>
      <c r="D51" t="s">
        <v>21</v>
      </c>
      <c r="E51" s="20">
        <v>9</v>
      </c>
      <c r="F51" s="20">
        <v>2</v>
      </c>
      <c r="G51" t="s">
        <v>22</v>
      </c>
      <c r="H51">
        <v>57</v>
      </c>
      <c r="I51">
        <f t="shared" si="0"/>
        <v>115</v>
      </c>
      <c r="K51" s="1"/>
    </row>
    <row r="52" spans="2:15" x14ac:dyDescent="0.25">
      <c r="C52" s="11" t="s">
        <v>89</v>
      </c>
      <c r="D52" t="s">
        <v>10</v>
      </c>
      <c r="E52" s="20">
        <v>2</v>
      </c>
      <c r="F52" s="20">
        <v>1</v>
      </c>
      <c r="G52" t="s">
        <v>22</v>
      </c>
      <c r="H52">
        <v>34</v>
      </c>
      <c r="I52">
        <f t="shared" si="0"/>
        <v>85</v>
      </c>
      <c r="K52" s="1"/>
    </row>
    <row r="53" spans="2:15" x14ac:dyDescent="0.25">
      <c r="C53" s="11" t="s">
        <v>89</v>
      </c>
      <c r="D53" t="s">
        <v>14</v>
      </c>
      <c r="E53" s="20">
        <v>6</v>
      </c>
      <c r="F53" s="20">
        <v>3</v>
      </c>
      <c r="G53" t="s">
        <v>22</v>
      </c>
      <c r="H53">
        <v>39</v>
      </c>
      <c r="I53">
        <f t="shared" si="0"/>
        <v>100</v>
      </c>
      <c r="K53" s="1"/>
      <c r="L53" s="19" t="s">
        <v>90</v>
      </c>
      <c r="M53" s="8">
        <f>+AVERAGE(I42:I55)</f>
        <v>102.14285714285714</v>
      </c>
      <c r="N53" s="2" t="s">
        <v>94</v>
      </c>
      <c r="O53" s="2" t="s">
        <v>95</v>
      </c>
    </row>
    <row r="54" spans="2:15" x14ac:dyDescent="0.25">
      <c r="C54" s="11" t="s">
        <v>89</v>
      </c>
      <c r="D54" t="s">
        <v>8</v>
      </c>
      <c r="E54" s="20">
        <v>5</v>
      </c>
      <c r="F54" s="20">
        <v>3</v>
      </c>
      <c r="G54" t="s">
        <v>22</v>
      </c>
      <c r="H54">
        <v>49</v>
      </c>
      <c r="I54">
        <f t="shared" si="0"/>
        <v>115</v>
      </c>
      <c r="K54" s="1"/>
      <c r="L54" s="6"/>
    </row>
    <row r="55" spans="2:15" x14ac:dyDescent="0.25">
      <c r="C55" s="11" t="s">
        <v>89</v>
      </c>
      <c r="D55" t="s">
        <v>11</v>
      </c>
      <c r="E55" s="20">
        <v>13</v>
      </c>
      <c r="F55" s="20">
        <v>9</v>
      </c>
      <c r="G55" t="s">
        <v>22</v>
      </c>
      <c r="H55">
        <v>48</v>
      </c>
      <c r="I55">
        <f t="shared" si="0"/>
        <v>115</v>
      </c>
      <c r="K55" s="1"/>
      <c r="L55" s="19" t="s">
        <v>91</v>
      </c>
      <c r="M55" s="20">
        <f>+SUMPRODUCT(E42:E55,I42:I55)/E57</f>
        <v>105.1</v>
      </c>
      <c r="N55" s="2" t="s">
        <v>94</v>
      </c>
      <c r="O55" s="2" t="s">
        <v>96</v>
      </c>
    </row>
    <row r="56" spans="2:15" x14ac:dyDescent="0.25">
      <c r="K56" s="1"/>
      <c r="L56" s="1"/>
      <c r="M56" s="1"/>
      <c r="N56" s="1"/>
      <c r="O56" s="1"/>
    </row>
    <row r="57" spans="2:15" x14ac:dyDescent="0.25">
      <c r="C57" s="10" t="s">
        <v>83</v>
      </c>
      <c r="E57">
        <f>+SUM(E42:E55)</f>
        <v>100</v>
      </c>
      <c r="F57" s="5" t="s">
        <v>84</v>
      </c>
      <c r="K57" s="1"/>
      <c r="L57" s="1"/>
      <c r="M57" s="1"/>
      <c r="N57" s="1"/>
      <c r="O57" s="1"/>
    </row>
    <row r="58" spans="2:15" x14ac:dyDescent="0.25">
      <c r="C58" s="21" t="s">
        <v>134</v>
      </c>
      <c r="E58">
        <f>+COUNT(E42:E55)</f>
        <v>14</v>
      </c>
      <c r="F58" s="2" t="s">
        <v>135</v>
      </c>
    </row>
    <row r="59" spans="2:15" x14ac:dyDescent="0.25">
      <c r="C59" s="1"/>
      <c r="F59" s="5"/>
    </row>
    <row r="60" spans="2:15" x14ac:dyDescent="0.25">
      <c r="C60" s="1"/>
    </row>
    <row r="62" spans="2:15" s="4" customFormat="1" x14ac:dyDescent="0.25">
      <c r="B62" s="4" t="s">
        <v>24</v>
      </c>
      <c r="C62" s="4" t="s">
        <v>47</v>
      </c>
    </row>
    <row r="63" spans="2:15" s="4" customFormat="1" x14ac:dyDescent="0.25">
      <c r="C63" s="4" t="s">
        <v>26</v>
      </c>
    </row>
    <row r="64" spans="2:15" x14ac:dyDescent="0.25">
      <c r="C64" s="2"/>
    </row>
    <row r="65" spans="2:9" x14ac:dyDescent="0.25">
      <c r="B65" s="4" t="s">
        <v>56</v>
      </c>
      <c r="C65" s="4" t="s">
        <v>27</v>
      </c>
    </row>
    <row r="66" spans="2:9" x14ac:dyDescent="0.25">
      <c r="B66" s="4"/>
      <c r="C66" s="3" t="s">
        <v>23</v>
      </c>
      <c r="F66">
        <v>115</v>
      </c>
      <c r="G66" s="5" t="s">
        <v>63</v>
      </c>
    </row>
    <row r="67" spans="2:9" x14ac:dyDescent="0.25">
      <c r="B67" s="4"/>
      <c r="C67" s="4" t="s">
        <v>98</v>
      </c>
      <c r="F67" s="20">
        <v>85</v>
      </c>
      <c r="G67" s="5" t="s">
        <v>63</v>
      </c>
    </row>
    <row r="68" spans="2:9" x14ac:dyDescent="0.25">
      <c r="C68" s="9" t="s">
        <v>97</v>
      </c>
      <c r="F68" s="20">
        <v>100</v>
      </c>
      <c r="G68" t="s">
        <v>63</v>
      </c>
    </row>
    <row r="69" spans="2:9" x14ac:dyDescent="0.25">
      <c r="C69" t="s">
        <v>28</v>
      </c>
      <c r="F69">
        <v>326000</v>
      </c>
      <c r="G69" t="s">
        <v>29</v>
      </c>
    </row>
    <row r="70" spans="2:9" x14ac:dyDescent="0.25">
      <c r="C70" t="s">
        <v>30</v>
      </c>
      <c r="F70">
        <v>75000</v>
      </c>
      <c r="G70" t="s">
        <v>29</v>
      </c>
    </row>
    <row r="71" spans="2:9" x14ac:dyDescent="0.25">
      <c r="C71" t="s">
        <v>31</v>
      </c>
      <c r="F71">
        <v>3</v>
      </c>
      <c r="G71" t="s">
        <v>32</v>
      </c>
    </row>
    <row r="72" spans="2:9" x14ac:dyDescent="0.25">
      <c r="C72" t="s">
        <v>33</v>
      </c>
      <c r="F72">
        <v>97</v>
      </c>
      <c r="G72" t="s">
        <v>34</v>
      </c>
    </row>
    <row r="73" spans="2:9" x14ac:dyDescent="0.25">
      <c r="C73" t="s">
        <v>35</v>
      </c>
      <c r="F73">
        <v>32</v>
      </c>
      <c r="G73" t="s">
        <v>36</v>
      </c>
    </row>
    <row r="74" spans="2:9" x14ac:dyDescent="0.25">
      <c r="C74" t="s">
        <v>37</v>
      </c>
      <c r="F74" t="s">
        <v>38</v>
      </c>
      <c r="G74" t="s">
        <v>38</v>
      </c>
    </row>
    <row r="75" spans="2:9" x14ac:dyDescent="0.25">
      <c r="C75" t="s">
        <v>39</v>
      </c>
      <c r="F75">
        <v>58</v>
      </c>
      <c r="G75" t="s">
        <v>40</v>
      </c>
      <c r="H75">
        <v>1.1000000000000001</v>
      </c>
      <c r="I75" s="5" t="s">
        <v>87</v>
      </c>
    </row>
    <row r="76" spans="2:9" x14ac:dyDescent="0.25">
      <c r="C76" t="s">
        <v>41</v>
      </c>
      <c r="F76">
        <v>0.57999999999999996</v>
      </c>
      <c r="G76" t="s">
        <v>40</v>
      </c>
      <c r="H76">
        <v>3</v>
      </c>
      <c r="I76" s="5" t="s">
        <v>87</v>
      </c>
    </row>
    <row r="77" spans="2:9" x14ac:dyDescent="0.25">
      <c r="C77" t="s">
        <v>42</v>
      </c>
      <c r="F77">
        <v>10</v>
      </c>
      <c r="G77" t="s">
        <v>43</v>
      </c>
    </row>
    <row r="78" spans="2:9" x14ac:dyDescent="0.25">
      <c r="C78" t="s">
        <v>44</v>
      </c>
      <c r="F78">
        <v>3000</v>
      </c>
      <c r="G78" t="s">
        <v>45</v>
      </c>
    </row>
    <row r="79" spans="2:9" x14ac:dyDescent="0.25">
      <c r="C79" t="s">
        <v>46</v>
      </c>
      <c r="F79">
        <v>300</v>
      </c>
      <c r="G79" t="s">
        <v>45</v>
      </c>
    </row>
    <row r="82" spans="2:7" x14ac:dyDescent="0.25">
      <c r="B82" s="4" t="s">
        <v>56</v>
      </c>
      <c r="C82" s="4" t="s">
        <v>48</v>
      </c>
    </row>
    <row r="83" spans="2:7" x14ac:dyDescent="0.25">
      <c r="C83" t="s">
        <v>28</v>
      </c>
      <c r="F83">
        <v>79000</v>
      </c>
      <c r="G83" t="s">
        <v>29</v>
      </c>
    </row>
    <row r="84" spans="2:7" x14ac:dyDescent="0.25">
      <c r="C84" t="s">
        <v>30</v>
      </c>
      <c r="F84">
        <v>0</v>
      </c>
      <c r="G84" t="s">
        <v>29</v>
      </c>
    </row>
    <row r="85" spans="2:7" x14ac:dyDescent="0.25">
      <c r="C85" t="s">
        <v>31</v>
      </c>
      <c r="F85">
        <v>3</v>
      </c>
      <c r="G85" t="s">
        <v>32</v>
      </c>
    </row>
    <row r="86" spans="2:7" x14ac:dyDescent="0.25">
      <c r="C86" t="s">
        <v>33</v>
      </c>
      <c r="F86">
        <v>0</v>
      </c>
      <c r="G86" t="s">
        <v>34</v>
      </c>
    </row>
    <row r="87" spans="2:7" x14ac:dyDescent="0.25">
      <c r="C87" t="s">
        <v>35</v>
      </c>
      <c r="F87">
        <v>10</v>
      </c>
      <c r="G87" t="s">
        <v>49</v>
      </c>
    </row>
    <row r="88" spans="2:7" x14ac:dyDescent="0.25">
      <c r="C88" t="s">
        <v>37</v>
      </c>
      <c r="F88" t="s">
        <v>38</v>
      </c>
      <c r="G88" t="s">
        <v>38</v>
      </c>
    </row>
    <row r="89" spans="2:7" x14ac:dyDescent="0.25">
      <c r="C89" t="s">
        <v>39</v>
      </c>
      <c r="F89">
        <v>0</v>
      </c>
      <c r="G89" t="s">
        <v>50</v>
      </c>
    </row>
    <row r="90" spans="2:7" x14ac:dyDescent="0.25">
      <c r="C90" t="s">
        <v>41</v>
      </c>
      <c r="F90">
        <v>0</v>
      </c>
      <c r="G90" t="s">
        <v>50</v>
      </c>
    </row>
    <row r="91" spans="2:7" x14ac:dyDescent="0.25">
      <c r="C91" t="s">
        <v>42</v>
      </c>
      <c r="F91">
        <v>8</v>
      </c>
      <c r="G91" t="s">
        <v>43</v>
      </c>
    </row>
    <row r="92" spans="2:7" x14ac:dyDescent="0.25">
      <c r="C92" t="s">
        <v>44</v>
      </c>
      <c r="F92">
        <v>2500</v>
      </c>
      <c r="G92" t="s">
        <v>51</v>
      </c>
    </row>
    <row r="93" spans="2:7" x14ac:dyDescent="0.25">
      <c r="C93" t="s">
        <v>46</v>
      </c>
      <c r="F93">
        <v>312.5</v>
      </c>
      <c r="G93" t="s">
        <v>51</v>
      </c>
    </row>
    <row r="96" spans="2:7" x14ac:dyDescent="0.25">
      <c r="B96" s="4" t="s">
        <v>61</v>
      </c>
      <c r="C96" s="4" t="s">
        <v>52</v>
      </c>
    </row>
    <row r="97" spans="2:7" x14ac:dyDescent="0.25">
      <c r="C97" t="s">
        <v>28</v>
      </c>
      <c r="F97">
        <v>120000</v>
      </c>
      <c r="G97" t="s">
        <v>29</v>
      </c>
    </row>
    <row r="98" spans="2:7" x14ac:dyDescent="0.25">
      <c r="C98" t="s">
        <v>30</v>
      </c>
      <c r="F98">
        <v>20000</v>
      </c>
      <c r="G98" t="s">
        <v>29</v>
      </c>
    </row>
    <row r="99" spans="2:7" x14ac:dyDescent="0.25">
      <c r="C99" t="s">
        <v>31</v>
      </c>
      <c r="F99">
        <v>3</v>
      </c>
      <c r="G99" t="s">
        <v>32</v>
      </c>
    </row>
    <row r="100" spans="2:7" x14ac:dyDescent="0.25">
      <c r="C100" t="s">
        <v>33</v>
      </c>
      <c r="F100">
        <v>439</v>
      </c>
      <c r="G100" t="s">
        <v>34</v>
      </c>
    </row>
    <row r="101" spans="2:7" x14ac:dyDescent="0.25">
      <c r="C101" t="s">
        <v>35</v>
      </c>
      <c r="F101">
        <v>7.4000000953674316</v>
      </c>
      <c r="G101" t="s">
        <v>36</v>
      </c>
    </row>
    <row r="102" spans="2:7" x14ac:dyDescent="0.25">
      <c r="C102" t="s">
        <v>37</v>
      </c>
      <c r="F102" t="s">
        <v>38</v>
      </c>
      <c r="G102" t="s">
        <v>38</v>
      </c>
    </row>
    <row r="103" spans="2:7" x14ac:dyDescent="0.25">
      <c r="C103" t="s">
        <v>39</v>
      </c>
      <c r="F103">
        <v>11.899999618530273</v>
      </c>
      <c r="G103" t="s">
        <v>40</v>
      </c>
    </row>
    <row r="104" spans="2:7" x14ac:dyDescent="0.25">
      <c r="C104" t="s">
        <v>41</v>
      </c>
      <c r="F104">
        <v>0.11900000274181366</v>
      </c>
      <c r="G104" t="s">
        <v>40</v>
      </c>
    </row>
    <row r="105" spans="2:7" x14ac:dyDescent="0.25">
      <c r="C105" t="s">
        <v>42</v>
      </c>
      <c r="F105">
        <v>12</v>
      </c>
      <c r="G105" t="s">
        <v>43</v>
      </c>
    </row>
    <row r="106" spans="2:7" x14ac:dyDescent="0.25">
      <c r="C106" t="s">
        <v>44</v>
      </c>
      <c r="F106">
        <v>10000</v>
      </c>
      <c r="G106" t="s">
        <v>45</v>
      </c>
    </row>
    <row r="107" spans="2:7" x14ac:dyDescent="0.25">
      <c r="C107" t="s">
        <v>46</v>
      </c>
      <c r="F107">
        <v>833.33333333333337</v>
      </c>
      <c r="G107" t="s">
        <v>45</v>
      </c>
    </row>
    <row r="110" spans="2:7" x14ac:dyDescent="0.25">
      <c r="B110" s="4" t="s">
        <v>61</v>
      </c>
      <c r="C110" s="4" t="s">
        <v>53</v>
      </c>
    </row>
    <row r="111" spans="2:7" x14ac:dyDescent="0.25">
      <c r="C111" t="s">
        <v>28</v>
      </c>
      <c r="F111">
        <v>54000</v>
      </c>
      <c r="G111" t="s">
        <v>29</v>
      </c>
    </row>
    <row r="112" spans="2:7" x14ac:dyDescent="0.25">
      <c r="C112" t="s">
        <v>30</v>
      </c>
      <c r="F112">
        <v>0</v>
      </c>
      <c r="G112" t="s">
        <v>29</v>
      </c>
    </row>
    <row r="113" spans="3:8" x14ac:dyDescent="0.25">
      <c r="C113" t="s">
        <v>31</v>
      </c>
      <c r="F113">
        <v>3</v>
      </c>
      <c r="G113" t="s">
        <v>32</v>
      </c>
    </row>
    <row r="114" spans="3:8" x14ac:dyDescent="0.25">
      <c r="C114" t="s">
        <v>33</v>
      </c>
      <c r="F114">
        <v>41</v>
      </c>
      <c r="G114" t="s">
        <v>34</v>
      </c>
    </row>
    <row r="115" spans="3:8" x14ac:dyDescent="0.25">
      <c r="C115" t="s">
        <v>35</v>
      </c>
      <c r="F115">
        <v>0.20000000298023224</v>
      </c>
      <c r="G115" t="s">
        <v>54</v>
      </c>
    </row>
    <row r="116" spans="3:8" x14ac:dyDescent="0.25">
      <c r="C116" t="s">
        <v>37</v>
      </c>
      <c r="F116" t="s">
        <v>38</v>
      </c>
      <c r="G116" t="s">
        <v>38</v>
      </c>
    </row>
    <row r="117" spans="3:8" x14ac:dyDescent="0.25">
      <c r="C117" t="s">
        <v>39</v>
      </c>
      <c r="F117">
        <v>0</v>
      </c>
      <c r="G117" t="s">
        <v>50</v>
      </c>
    </row>
    <row r="118" spans="3:8" x14ac:dyDescent="0.25">
      <c r="C118" t="s">
        <v>41</v>
      </c>
      <c r="F118">
        <v>0</v>
      </c>
      <c r="G118" t="s">
        <v>50</v>
      </c>
    </row>
    <row r="119" spans="3:8" x14ac:dyDescent="0.25">
      <c r="C119" t="s">
        <v>42</v>
      </c>
      <c r="F119">
        <v>10</v>
      </c>
      <c r="G119" t="s">
        <v>43</v>
      </c>
    </row>
    <row r="120" spans="3:8" x14ac:dyDescent="0.25">
      <c r="C120" t="s">
        <v>44</v>
      </c>
      <c r="F120">
        <v>121000</v>
      </c>
      <c r="G120" t="s">
        <v>55</v>
      </c>
    </row>
    <row r="121" spans="3:8" x14ac:dyDescent="0.25">
      <c r="C121" t="s">
        <v>46</v>
      </c>
      <c r="F121">
        <v>12100</v>
      </c>
      <c r="G121" t="s">
        <v>55</v>
      </c>
    </row>
    <row r="124" spans="3:8" x14ac:dyDescent="0.25">
      <c r="C124" t="s">
        <v>57</v>
      </c>
    </row>
    <row r="125" spans="3:8" x14ac:dyDescent="0.25">
      <c r="C125" t="s">
        <v>58</v>
      </c>
    </row>
    <row r="127" spans="3:8" x14ac:dyDescent="0.25">
      <c r="C127" t="s">
        <v>60</v>
      </c>
      <c r="G127">
        <v>85</v>
      </c>
      <c r="H127" t="s">
        <v>59</v>
      </c>
    </row>
    <row r="128" spans="3:8" x14ac:dyDescent="0.25">
      <c r="C128" t="s">
        <v>62</v>
      </c>
      <c r="G128">
        <v>85</v>
      </c>
      <c r="H128" t="s">
        <v>59</v>
      </c>
    </row>
    <row r="132" spans="2:7" x14ac:dyDescent="0.25">
      <c r="B132" s="2" t="s">
        <v>75</v>
      </c>
      <c r="C132" t="s">
        <v>136</v>
      </c>
    </row>
    <row r="134" spans="2:7" x14ac:dyDescent="0.25">
      <c r="C134" t="s">
        <v>137</v>
      </c>
      <c r="F134" s="20">
        <v>6</v>
      </c>
      <c r="G134" t="s">
        <v>138</v>
      </c>
    </row>
    <row r="135" spans="2:7" x14ac:dyDescent="0.25">
      <c r="C135" t="s">
        <v>139</v>
      </c>
      <c r="F135" s="20">
        <v>15</v>
      </c>
      <c r="G135" t="s">
        <v>140</v>
      </c>
    </row>
    <row r="136" spans="2:7" x14ac:dyDescent="0.25">
      <c r="C136" t="s">
        <v>141</v>
      </c>
      <c r="F136">
        <f>+F134*F135</f>
        <v>90</v>
      </c>
      <c r="G136" t="s">
        <v>140</v>
      </c>
    </row>
    <row r="151" spans="2:19" x14ac:dyDescent="0.25">
      <c r="B151" s="2" t="s">
        <v>64</v>
      </c>
      <c r="C151" t="s">
        <v>65</v>
      </c>
    </row>
    <row r="152" spans="2:19" x14ac:dyDescent="0.25">
      <c r="C152" t="s">
        <v>66</v>
      </c>
    </row>
    <row r="155" spans="2:19" x14ac:dyDescent="0.25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7" spans="2:19" x14ac:dyDescent="0.25">
      <c r="B157" s="2" t="s">
        <v>68</v>
      </c>
      <c r="C157" t="s">
        <v>69</v>
      </c>
    </row>
    <row r="158" spans="2:19" x14ac:dyDescent="0.25">
      <c r="B158" s="5"/>
    </row>
    <row r="159" spans="2:19" x14ac:dyDescent="0.25">
      <c r="B159" s="5"/>
    </row>
    <row r="160" spans="2:19" x14ac:dyDescent="0.25">
      <c r="B160" s="5"/>
    </row>
    <row r="162" spans="2:3" x14ac:dyDescent="0.25">
      <c r="B162" s="2" t="s">
        <v>70</v>
      </c>
      <c r="C162" s="4" t="s">
        <v>82</v>
      </c>
    </row>
    <row r="164" spans="2:3" x14ac:dyDescent="0.25">
      <c r="C164" s="4" t="s">
        <v>72</v>
      </c>
    </row>
    <row r="166" spans="2:3" x14ac:dyDescent="0.25">
      <c r="C166" s="4" t="s">
        <v>71</v>
      </c>
    </row>
    <row r="168" spans="2:3" x14ac:dyDescent="0.25">
      <c r="C168" s="4" t="s">
        <v>73</v>
      </c>
    </row>
    <row r="170" spans="2:3" x14ac:dyDescent="0.25">
      <c r="C170" s="4" t="s">
        <v>74</v>
      </c>
    </row>
    <row r="171" spans="2:3" x14ac:dyDescent="0.25">
      <c r="C171" s="4"/>
    </row>
    <row r="174" spans="2:3" x14ac:dyDescent="0.25">
      <c r="B174" s="2" t="s">
        <v>76</v>
      </c>
      <c r="C174" s="5" t="s">
        <v>78</v>
      </c>
    </row>
    <row r="175" spans="2:3" ht="13.5" customHeight="1" x14ac:dyDescent="0.25">
      <c r="B175" s="5"/>
      <c r="C175" s="5"/>
    </row>
    <row r="176" spans="2:3" ht="13.5" customHeight="1" x14ac:dyDescent="0.25">
      <c r="B176" s="5"/>
      <c r="C176" s="5"/>
    </row>
    <row r="177" spans="2:17" x14ac:dyDescent="0.25">
      <c r="B177" s="5"/>
      <c r="C177" s="17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9" spans="2:17" x14ac:dyDescent="0.25">
      <c r="B179" s="2" t="s">
        <v>77</v>
      </c>
      <c r="C179" s="5" t="s">
        <v>79</v>
      </c>
    </row>
    <row r="180" spans="2:17" x14ac:dyDescent="0.25">
      <c r="C180" s="5" t="s">
        <v>80</v>
      </c>
    </row>
    <row r="183" spans="2:17" x14ac:dyDescent="0.25">
      <c r="C183" s="2">
        <v>45000</v>
      </c>
      <c r="D183" t="s">
        <v>133</v>
      </c>
      <c r="L183" s="13"/>
      <c r="M183" s="2"/>
    </row>
    <row r="185" spans="2:17" x14ac:dyDescent="0.25">
      <c r="C185" s="14"/>
      <c r="L185" s="13"/>
      <c r="M185" s="2"/>
    </row>
    <row r="186" spans="2:17" x14ac:dyDescent="0.25">
      <c r="C186" s="14"/>
      <c r="H186" s="2"/>
      <c r="J186" s="2"/>
      <c r="M186" s="2"/>
    </row>
    <row r="188" spans="2:17" s="4" customFormat="1" x14ac:dyDescent="0.25">
      <c r="L188" s="16"/>
    </row>
    <row r="190" spans="2:17" x14ac:dyDescent="0.25">
      <c r="C190" s="14"/>
    </row>
    <row r="191" spans="2:17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2:17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6"/>
      <c r="Q192" s="4"/>
    </row>
  </sheetData>
  <sortState ref="C158:Q171">
    <sortCondition ref="P158:P171"/>
  </sortState>
  <phoneticPr fontId="2" type="noConversion"/>
  <pageMargins left="0.78740157499999996" right="0.78740157499999996" top="0.984251969" bottom="0.984251969" header="0.4921259845" footer="0.4921259845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2:E8"/>
  <sheetViews>
    <sheetView zoomScale="205" zoomScaleNormal="205" workbookViewId="0">
      <selection activeCell="F6" sqref="F6"/>
    </sheetView>
  </sheetViews>
  <sheetFormatPr baseColWidth="10" defaultRowHeight="13.2" x14ac:dyDescent="0.25"/>
  <sheetData>
    <row r="2" spans="2:5" x14ac:dyDescent="0.25">
      <c r="B2" s="4"/>
      <c r="C2" s="4"/>
      <c r="D2" s="4"/>
      <c r="E2" s="4"/>
    </row>
    <row r="3" spans="2:5" x14ac:dyDescent="0.25">
      <c r="C3" s="5"/>
      <c r="D3" s="5"/>
    </row>
    <row r="4" spans="2:5" x14ac:dyDescent="0.25">
      <c r="C4" s="5"/>
      <c r="D4" s="5"/>
    </row>
    <row r="5" spans="2:5" x14ac:dyDescent="0.25">
      <c r="C5" s="5"/>
      <c r="D5" s="5"/>
    </row>
    <row r="6" spans="2:5" x14ac:dyDescent="0.25">
      <c r="C6" s="5"/>
      <c r="D6" s="5"/>
    </row>
    <row r="7" spans="2:5" x14ac:dyDescent="0.25">
      <c r="C7" s="5"/>
      <c r="D7" s="5"/>
    </row>
    <row r="8" spans="2:5" x14ac:dyDescent="0.25">
      <c r="C8" s="5"/>
      <c r="D8" s="5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3.2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Tröster, Michael</cp:lastModifiedBy>
  <cp:lastPrinted>2019-01-30T14:43:25Z</cp:lastPrinted>
  <dcterms:created xsi:type="dcterms:W3CDTF">1996-10-17T05:27:31Z</dcterms:created>
  <dcterms:modified xsi:type="dcterms:W3CDTF">2022-01-19T08:38:09Z</dcterms:modified>
</cp:coreProperties>
</file>