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grartechnik\UPLA\"/>
    </mc:Choice>
  </mc:AlternateContent>
  <xr:revisionPtr revIDLastSave="0" documentId="8_{E0819A3D-ED8D-4A47-BF82-453819741253}" xr6:coauthVersionLast="36" xr6:coauthVersionMax="36" xr10:uidLastSave="{00000000-0000-0000-0000-000000000000}"/>
  <bookViews>
    <workbookView xWindow="0" yWindow="0" windowWidth="23040" windowHeight="10404" xr2:uid="{B9969D36-2B71-4B9F-879D-FB5878D45634}"/>
  </bookViews>
  <sheets>
    <sheet name="MaKo Formular3 ohne Formeln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Table2_In1" localSheetId="0" hidden="1">#REF!</definedName>
    <definedName name="_Table2_In1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xlnm.Print_Area" localSheetId="0">'MaKo Formular3 ohne Formeln'!$C$1:$O$50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M33" i="1"/>
  <c r="N32" i="1"/>
  <c r="M32" i="1"/>
  <c r="N30" i="1"/>
  <c r="M30" i="1"/>
  <c r="N29" i="1"/>
  <c r="M29" i="1"/>
  <c r="N28" i="1"/>
  <c r="M28" i="1"/>
  <c r="N26" i="1"/>
  <c r="N24" i="1"/>
  <c r="M24" i="1"/>
  <c r="N23" i="1"/>
  <c r="M23" i="1"/>
  <c r="N22" i="1"/>
  <c r="M22" i="1"/>
  <c r="N21" i="1"/>
  <c r="M21" i="1"/>
  <c r="N20" i="1"/>
  <c r="M20" i="1"/>
  <c r="M19" i="1"/>
  <c r="N15" i="1"/>
  <c r="J15" i="1"/>
  <c r="N14" i="1"/>
  <c r="N6" i="1"/>
  <c r="L33" i="1"/>
  <c r="I33" i="1"/>
  <c r="L32" i="1"/>
  <c r="L30" i="1"/>
  <c r="L29" i="1"/>
  <c r="I29" i="1"/>
  <c r="L28" i="1"/>
  <c r="L27" i="1"/>
  <c r="L26" i="1"/>
  <c r="L24" i="1"/>
  <c r="I24" i="1"/>
  <c r="L23" i="1"/>
  <c r="L22" i="1"/>
  <c r="I22" i="1"/>
  <c r="L21" i="1"/>
  <c r="I21" i="1"/>
  <c r="L20" i="1"/>
  <c r="L19" i="1"/>
  <c r="O15" i="1"/>
  <c r="M15" i="1"/>
  <c r="K15" i="1"/>
  <c r="O14" i="1"/>
  <c r="M14" i="1"/>
  <c r="K14" i="1"/>
  <c r="G12" i="1"/>
  <c r="G11" i="1"/>
  <c r="O6" i="1"/>
  <c r="O3" i="1"/>
</calcChain>
</file>

<file path=xl/sharedStrings.xml><?xml version="1.0" encoding="utf-8"?>
<sst xmlns="http://schemas.openxmlformats.org/spreadsheetml/2006/main" count="52" uniqueCount="44">
  <si>
    <t>Maschinenkosten-Berechnung für:</t>
  </si>
  <si>
    <t>Anschaffungskosten (A)</t>
  </si>
  <si>
    <t>€</t>
  </si>
  <si>
    <t>Restwert (R)</t>
  </si>
  <si>
    <t>Nutzungsdauer nach Zeit (N)</t>
  </si>
  <si>
    <t>Jahre</t>
  </si>
  <si>
    <t>Nutzungsdauer nach Leistung (n)</t>
  </si>
  <si>
    <t>h</t>
  </si>
  <si>
    <t>Abschreibungsschwelle (n / N)</t>
  </si>
  <si>
    <t>Kalkulationszinsfuß (p)</t>
  </si>
  <si>
    <t>%</t>
  </si>
  <si>
    <r>
      <t xml:space="preserve">Versicherung, Steuern, Gebühren </t>
    </r>
    <r>
      <rPr>
        <sz val="9"/>
        <rFont val="Arial"/>
        <family val="2"/>
      </rPr>
      <t>(pauschal 0,2% bis 0,8% von A)</t>
    </r>
  </si>
  <si>
    <t>% von A</t>
  </si>
  <si>
    <r>
      <t xml:space="preserve">Unterbringung </t>
    </r>
    <r>
      <rPr>
        <sz val="9"/>
        <rFont val="Arial"/>
        <family val="2"/>
      </rPr>
      <t>(pauschal 0,2% bis 0,7% von A)</t>
    </r>
  </si>
  <si>
    <t>Reparaturkostenrichtwerte</t>
  </si>
  <si>
    <t>bei insg.</t>
  </si>
  <si>
    <t>Auslastung</t>
  </si>
  <si>
    <t xml:space="preserve">® </t>
  </si>
  <si>
    <r>
      <t xml:space="preserve">Auslastung </t>
    </r>
    <r>
      <rPr>
        <sz val="10"/>
        <rFont val="Symbol"/>
        <family val="1"/>
        <charset val="2"/>
      </rPr>
      <t>®</t>
    </r>
  </si>
  <si>
    <t>Korrekturfaktor</t>
  </si>
  <si>
    <t>Betriebsstoffkosten</t>
  </si>
  <si>
    <r>
      <t xml:space="preserve">Diesel </t>
    </r>
    <r>
      <rPr>
        <sz val="8"/>
        <rFont val="Arial"/>
        <family val="2"/>
      </rPr>
      <t>(Faustformel 0,1167 l/kW u. h ( 0,086 l/PS u. h)</t>
    </r>
  </si>
  <si>
    <r>
      <t xml:space="preserve">Schmieröl </t>
    </r>
    <r>
      <rPr>
        <sz val="8"/>
        <rFont val="Arial"/>
        <family val="2"/>
      </rPr>
      <t>(pauschal 1% des Dieselverbrauchs)</t>
    </r>
  </si>
  <si>
    <t>Jährlicher Einsatzumfang</t>
  </si>
  <si>
    <t>FESTE KOSTEN</t>
  </si>
  <si>
    <t xml:space="preserve"> </t>
  </si>
  <si>
    <t xml:space="preserve">Abschreibung </t>
  </si>
  <si>
    <t>(A – R) / N</t>
  </si>
  <si>
    <t>Zinsanspruch</t>
  </si>
  <si>
    <t>(A + R) / 2 × p</t>
  </si>
  <si>
    <t>Versicherung</t>
  </si>
  <si>
    <t>Unterbringung</t>
  </si>
  <si>
    <t>Feste Kosten insgesamt</t>
  </si>
  <si>
    <t>je Jahr</t>
  </si>
  <si>
    <t>VARIABLE KOSTEN</t>
  </si>
  <si>
    <t>Abschreibung</t>
  </si>
  <si>
    <t>(A – R) / n</t>
  </si>
  <si>
    <t>Reparaturkosten</t>
  </si>
  <si>
    <t>Betriebsstoffkosten  (Diesel + Schmieröl)</t>
  </si>
  <si>
    <t>Variable Kosten insgesamt</t>
  </si>
  <si>
    <t>GESAMTKOSTEN</t>
  </si>
  <si>
    <t>Gesamtkosten</t>
  </si>
  <si>
    <t>(Variable + Feste Kosten)</t>
  </si>
  <si>
    <t>Wertetabelle: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</si>
</sst>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#,##0;;;"/>
    <numFmt numFmtId="166" formatCode="0.0"/>
    <numFmt numFmtId="167" formatCode="0%;;;"/>
    <numFmt numFmtId="168" formatCode="#,##0.00;;;"/>
    <numFmt numFmtId="169" formatCode="#,##0\ ;;;"/>
    <numFmt numFmtId="170" formatCode="0.0_)"/>
    <numFmt numFmtId="171" formatCode="#,##0.00\ ;;;"/>
  </numFmts>
  <fonts count="13" x14ac:knownFonts="1">
    <font>
      <sz val="10"/>
      <name val="Arial"/>
      <family val="2"/>
    </font>
    <font>
      <sz val="15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23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name val="Symbol"/>
      <family val="1"/>
      <charset val="2"/>
    </font>
    <font>
      <sz val="10"/>
      <color indexed="12"/>
      <name val="Arial"/>
      <family val="2"/>
    </font>
    <font>
      <sz val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64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164" fontId="1" fillId="0" borderId="0" applyNumberFormat="0" applyFill="0" applyBorder="0" applyAlignment="0" applyProtection="0"/>
  </cellStyleXfs>
  <cellXfs count="161">
    <xf numFmtId="0" fontId="0" fillId="0" borderId="0" xfId="0"/>
    <xf numFmtId="164" fontId="2" fillId="0" borderId="0" xfId="2" applyFont="1"/>
    <xf numFmtId="0" fontId="3" fillId="0" borderId="0" xfId="0" applyFont="1"/>
    <xf numFmtId="164" fontId="4" fillId="0" borderId="0" xfId="0" applyNumberFormat="1" applyFont="1" applyAlignment="1" applyProtection="1">
      <alignment horizontal="left" vertical="top"/>
    </xf>
    <xf numFmtId="164" fontId="3" fillId="0" borderId="0" xfId="0" applyNumberFormat="1" applyFont="1" applyProtection="1"/>
    <xf numFmtId="0" fontId="5" fillId="0" borderId="0" xfId="0" applyFont="1"/>
    <xf numFmtId="0" fontId="2" fillId="0" borderId="0" xfId="0" applyFont="1"/>
    <xf numFmtId="164" fontId="4" fillId="0" borderId="1" xfId="0" applyNumberFormat="1" applyFont="1" applyBorder="1" applyAlignment="1" applyProtection="1">
      <alignment horizontal="left"/>
    </xf>
    <xf numFmtId="164" fontId="4" fillId="0" borderId="2" xfId="0" applyNumberFormat="1" applyFont="1" applyBorder="1" applyProtection="1"/>
    <xf numFmtId="164" fontId="3" fillId="0" borderId="2" xfId="0" applyNumberFormat="1" applyFont="1" applyBorder="1" applyProtection="1"/>
    <xf numFmtId="3" fontId="6" fillId="2" borderId="2" xfId="0" applyNumberFormat="1" applyFont="1" applyFill="1" applyBorder="1" applyAlignment="1" applyProtection="1"/>
    <xf numFmtId="164" fontId="4" fillId="3" borderId="3" xfId="0" applyNumberFormat="1" applyFont="1" applyFill="1" applyBorder="1" applyAlignment="1" applyProtection="1">
      <alignment horizontal="left"/>
    </xf>
    <xf numFmtId="0" fontId="5" fillId="0" borderId="0" xfId="0" applyFont="1" applyAlignment="1">
      <alignment horizontal="left"/>
    </xf>
    <xf numFmtId="164" fontId="4" fillId="0" borderId="4" xfId="0" applyNumberFormat="1" applyFont="1" applyBorder="1" applyAlignment="1" applyProtection="1">
      <alignment horizontal="left"/>
    </xf>
    <xf numFmtId="164" fontId="4" fillId="0" borderId="5" xfId="0" applyNumberFormat="1" applyFont="1" applyBorder="1" applyProtection="1"/>
    <xf numFmtId="164" fontId="3" fillId="0" borderId="5" xfId="0" applyNumberFormat="1" applyFont="1" applyBorder="1" applyProtection="1"/>
    <xf numFmtId="0" fontId="6" fillId="2" borderId="5" xfId="0" applyNumberFormat="1" applyFont="1" applyFill="1" applyBorder="1" applyAlignment="1" applyProtection="1"/>
    <xf numFmtId="164" fontId="4" fillId="0" borderId="6" xfId="0" applyNumberFormat="1" applyFont="1" applyBorder="1" applyAlignment="1" applyProtection="1">
      <alignment horizontal="left"/>
    </xf>
    <xf numFmtId="3" fontId="6" fillId="2" borderId="5" xfId="0" applyNumberFormat="1" applyFont="1" applyFill="1" applyBorder="1" applyAlignment="1" applyProtection="1"/>
    <xf numFmtId="164" fontId="4" fillId="3" borderId="6" xfId="0" applyNumberFormat="1" applyFont="1" applyFill="1" applyBorder="1" applyAlignment="1" applyProtection="1">
      <alignment horizontal="left"/>
    </xf>
    <xf numFmtId="165" fontId="4" fillId="0" borderId="5" xfId="0" applyNumberFormat="1" applyFont="1" applyBorder="1" applyProtection="1"/>
    <xf numFmtId="166" fontId="6" fillId="2" borderId="5" xfId="0" applyNumberFormat="1" applyFont="1" applyFill="1" applyBorder="1" applyAlignment="1" applyProtection="1"/>
    <xf numFmtId="2" fontId="6" fillId="2" borderId="5" xfId="0" applyNumberFormat="1" applyFont="1" applyFill="1" applyBorder="1" applyAlignment="1" applyProtection="1"/>
    <xf numFmtId="164" fontId="4" fillId="0" borderId="7" xfId="0" applyNumberFormat="1" applyFont="1" applyBorder="1" applyAlignment="1" applyProtection="1">
      <alignment horizontal="left"/>
    </xf>
    <xf numFmtId="164" fontId="4" fillId="0" borderId="8" xfId="0" applyNumberFormat="1" applyFont="1" applyBorder="1" applyProtection="1"/>
    <xf numFmtId="164" fontId="3" fillId="0" borderId="8" xfId="0" applyNumberFormat="1" applyFont="1" applyBorder="1" applyProtection="1"/>
    <xf numFmtId="2" fontId="6" fillId="2" borderId="8" xfId="0" applyNumberFormat="1" applyFont="1" applyFill="1" applyBorder="1" applyAlignment="1" applyProtection="1"/>
    <xf numFmtId="164" fontId="4" fillId="0" borderId="9" xfId="0" applyNumberFormat="1" applyFont="1" applyBorder="1" applyAlignment="1" applyProtection="1">
      <alignment horizontal="left"/>
    </xf>
    <xf numFmtId="164" fontId="4" fillId="0" borderId="10" xfId="0" applyNumberFormat="1" applyFont="1" applyBorder="1" applyAlignment="1" applyProtection="1">
      <alignment horizontal="left"/>
    </xf>
    <xf numFmtId="164" fontId="3" fillId="0" borderId="0" xfId="0" applyNumberFormat="1" applyFont="1" applyBorder="1" applyProtection="1"/>
    <xf numFmtId="3" fontId="4" fillId="0" borderId="0" xfId="0" applyNumberFormat="1" applyFont="1" applyBorder="1" applyProtection="1"/>
    <xf numFmtId="164" fontId="4" fillId="0" borderId="11" xfId="0" applyNumberFormat="1" applyFont="1" applyBorder="1" applyAlignment="1" applyProtection="1">
      <alignment horizontal="left"/>
    </xf>
    <xf numFmtId="0" fontId="0" fillId="0" borderId="12" xfId="0" applyBorder="1"/>
    <xf numFmtId="165" fontId="3" fillId="0" borderId="12" xfId="0" quotePrefix="1" applyNumberFormat="1" applyFont="1" applyBorder="1" applyAlignment="1" applyProtection="1">
      <alignment horizontal="right"/>
    </xf>
    <xf numFmtId="164" fontId="3" fillId="0" borderId="12" xfId="0" applyNumberFormat="1" applyFont="1" applyBorder="1" applyProtection="1"/>
    <xf numFmtId="9" fontId="3" fillId="0" borderId="12" xfId="1" applyFont="1" applyBorder="1" applyProtection="1"/>
    <xf numFmtId="9" fontId="3" fillId="0" borderId="12" xfId="0" applyNumberFormat="1" applyFont="1" applyBorder="1" applyProtection="1"/>
    <xf numFmtId="9" fontId="9" fillId="0" borderId="12" xfId="0" applyNumberFormat="1" applyFont="1" applyBorder="1" applyProtection="1"/>
    <xf numFmtId="9" fontId="9" fillId="0" borderId="12" xfId="0" applyNumberFormat="1" applyFont="1" applyBorder="1" applyAlignment="1" applyProtection="1">
      <alignment horizontal="center"/>
    </xf>
    <xf numFmtId="4" fontId="10" fillId="2" borderId="13" xfId="0" applyNumberFormat="1" applyFont="1" applyFill="1" applyBorder="1" applyProtection="1"/>
    <xf numFmtId="164" fontId="4" fillId="0" borderId="14" xfId="0" applyNumberFormat="1" applyFont="1" applyBorder="1" applyAlignment="1" applyProtection="1">
      <alignment horizontal="left"/>
    </xf>
    <xf numFmtId="0" fontId="0" fillId="0" borderId="8" xfId="0" applyBorder="1"/>
    <xf numFmtId="165" fontId="3" fillId="0" borderId="8" xfId="0" quotePrefix="1" applyNumberFormat="1" applyFont="1" applyBorder="1" applyAlignment="1" applyProtection="1">
      <alignment horizontal="right"/>
    </xf>
    <xf numFmtId="167" fontId="3" fillId="0" borderId="8" xfId="1" applyNumberFormat="1" applyFont="1" applyBorder="1" applyProtection="1"/>
    <xf numFmtId="9" fontId="3" fillId="0" borderId="8" xfId="0" applyNumberFormat="1" applyFont="1" applyBorder="1" applyProtection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4" fontId="10" fillId="2" borderId="8" xfId="0" applyNumberFormat="1" applyFont="1" applyFill="1" applyBorder="1" applyAlignment="1" applyProtection="1">
      <alignment horizontal="center"/>
    </xf>
    <xf numFmtId="9" fontId="9" fillId="0" borderId="8" xfId="0" applyNumberFormat="1" applyFont="1" applyBorder="1" applyAlignment="1" applyProtection="1">
      <alignment horizontal="center"/>
    </xf>
    <xf numFmtId="168" fontId="0" fillId="0" borderId="9" xfId="0" applyNumberFormat="1" applyBorder="1"/>
    <xf numFmtId="0" fontId="0" fillId="0" borderId="0" xfId="0" applyNumberFormat="1" applyBorder="1"/>
    <xf numFmtId="0" fontId="3" fillId="0" borderId="0" xfId="0" quotePrefix="1" applyNumberFormat="1" applyFont="1" applyBorder="1" applyAlignment="1" applyProtection="1">
      <alignment horizontal="right"/>
    </xf>
    <xf numFmtId="0" fontId="3" fillId="0" borderId="0" xfId="0" applyNumberFormat="1" applyFont="1" applyBorder="1" applyProtection="1"/>
    <xf numFmtId="0" fontId="3" fillId="0" borderId="0" xfId="1" applyNumberFormat="1" applyFont="1" applyBorder="1" applyProtection="1"/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10" fillId="0" borderId="0" xfId="0" applyNumberFormat="1" applyFont="1" applyBorder="1" applyAlignment="1" applyProtection="1">
      <alignment horizontal="center"/>
    </xf>
    <xf numFmtId="0" fontId="0" fillId="0" borderId="11" xfId="0" applyNumberFormat="1" applyBorder="1"/>
    <xf numFmtId="0" fontId="0" fillId="0" borderId="12" xfId="0" applyNumberFormat="1" applyBorder="1"/>
    <xf numFmtId="0" fontId="3" fillId="0" borderId="12" xfId="0" quotePrefix="1" applyNumberFormat="1" applyFont="1" applyBorder="1" applyAlignment="1" applyProtection="1">
      <alignment horizontal="right"/>
    </xf>
    <xf numFmtId="0" fontId="3" fillId="0" borderId="12" xfId="0" applyFont="1" applyBorder="1"/>
    <xf numFmtId="0" fontId="10" fillId="2" borderId="12" xfId="0" applyNumberFormat="1" applyFont="1" applyFill="1" applyBorder="1" applyProtection="1"/>
    <xf numFmtId="0" fontId="3" fillId="0" borderId="12" xfId="1" applyNumberFormat="1" applyFont="1" applyBorder="1" applyProtection="1"/>
    <xf numFmtId="0" fontId="3" fillId="0" borderId="12" xfId="0" applyNumberFormat="1" applyFont="1" applyBorder="1"/>
    <xf numFmtId="168" fontId="3" fillId="0" borderId="12" xfId="0" applyNumberFormat="1" applyFont="1" applyBorder="1"/>
    <xf numFmtId="0" fontId="3" fillId="0" borderId="13" xfId="0" applyNumberFormat="1" applyFont="1" applyBorder="1"/>
    <xf numFmtId="0" fontId="0" fillId="0" borderId="5" xfId="0" applyNumberFormat="1" applyFill="1" applyBorder="1"/>
    <xf numFmtId="0" fontId="0" fillId="0" borderId="5" xfId="0" applyNumberFormat="1" applyBorder="1"/>
    <xf numFmtId="0" fontId="3" fillId="0" borderId="5" xfId="0" quotePrefix="1" applyNumberFormat="1" applyFont="1" applyBorder="1" applyAlignment="1" applyProtection="1">
      <alignment horizontal="right"/>
    </xf>
    <xf numFmtId="0" fontId="3" fillId="0" borderId="5" xfId="0" applyFont="1" applyBorder="1"/>
    <xf numFmtId="0" fontId="10" fillId="2" borderId="5" xfId="0" applyNumberFormat="1" applyFont="1" applyFill="1" applyBorder="1" applyProtection="1"/>
    <xf numFmtId="0" fontId="3" fillId="0" borderId="5" xfId="1" applyNumberFormat="1" applyFont="1" applyBorder="1" applyProtection="1"/>
    <xf numFmtId="0" fontId="3" fillId="0" borderId="5" xfId="0" applyNumberFormat="1" applyFont="1" applyBorder="1"/>
    <xf numFmtId="168" fontId="3" fillId="0" borderId="5" xfId="0" applyNumberFormat="1" applyFont="1" applyBorder="1"/>
    <xf numFmtId="0" fontId="3" fillId="0" borderId="6" xfId="0" applyNumberFormat="1" applyFont="1" applyBorder="1"/>
    <xf numFmtId="164" fontId="3" fillId="0" borderId="15" xfId="0" applyNumberFormat="1" applyFont="1" applyBorder="1" applyProtection="1"/>
    <xf numFmtId="0" fontId="0" fillId="0" borderId="16" xfId="0" applyNumberFormat="1" applyBorder="1"/>
    <xf numFmtId="0" fontId="3" fillId="0" borderId="16" xfId="0" quotePrefix="1" applyNumberFormat="1" applyFont="1" applyBorder="1" applyAlignment="1" applyProtection="1">
      <alignment horizontal="left"/>
    </xf>
    <xf numFmtId="0" fontId="3" fillId="0" borderId="16" xfId="0" applyNumberFormat="1" applyFont="1" applyBorder="1" applyProtection="1"/>
    <xf numFmtId="0" fontId="3" fillId="0" borderId="16" xfId="0" applyNumberFormat="1" applyFont="1" applyBorder="1" applyAlignment="1" applyProtection="1">
      <alignment horizontal="left"/>
    </xf>
    <xf numFmtId="0" fontId="3" fillId="0" borderId="17" xfId="0" applyNumberFormat="1" applyFont="1" applyBorder="1" applyProtection="1"/>
    <xf numFmtId="164" fontId="4" fillId="0" borderId="18" xfId="0" applyNumberFormat="1" applyFont="1" applyBorder="1" applyAlignment="1" applyProtection="1">
      <alignment horizontal="left"/>
    </xf>
    <xf numFmtId="164" fontId="4" fillId="0" borderId="19" xfId="0" applyNumberFormat="1" applyFont="1" applyBorder="1" applyProtection="1"/>
    <xf numFmtId="164" fontId="4" fillId="0" borderId="20" xfId="0" applyNumberFormat="1" applyFont="1" applyBorder="1" applyAlignment="1" applyProtection="1">
      <alignment horizontal="right"/>
    </xf>
    <xf numFmtId="0" fontId="4" fillId="2" borderId="21" xfId="0" applyNumberFormat="1" applyFont="1" applyFill="1" applyBorder="1" applyAlignment="1" applyProtection="1">
      <alignment horizontal="center"/>
    </xf>
    <xf numFmtId="0" fontId="4" fillId="2" borderId="22" xfId="0" applyNumberFormat="1" applyFont="1" applyFill="1" applyBorder="1" applyAlignment="1" applyProtection="1">
      <alignment horizontal="center"/>
    </xf>
    <xf numFmtId="0" fontId="4" fillId="2" borderId="23" xfId="0" applyNumberFormat="1" applyFont="1" applyFill="1" applyBorder="1" applyAlignment="1" applyProtection="1">
      <alignment horizontal="center"/>
    </xf>
    <xf numFmtId="164" fontId="3" fillId="0" borderId="24" xfId="0" applyNumberFormat="1" applyFont="1" applyBorder="1" applyAlignment="1" applyProtection="1">
      <alignment horizontal="left"/>
    </xf>
    <xf numFmtId="164" fontId="3" fillId="0" borderId="25" xfId="0" applyNumberFormat="1" applyFont="1" applyBorder="1" applyProtection="1"/>
    <xf numFmtId="164" fontId="3" fillId="0" borderId="26" xfId="0" applyNumberFormat="1" applyFont="1" applyBorder="1" applyProtection="1"/>
    <xf numFmtId="164" fontId="3" fillId="0" borderId="27" xfId="0" applyNumberFormat="1" applyFont="1" applyBorder="1" applyProtection="1"/>
    <xf numFmtId="164" fontId="3" fillId="0" borderId="10" xfId="0" applyNumberFormat="1" applyFont="1" applyBorder="1" applyAlignment="1" applyProtection="1">
      <alignment horizontal="left"/>
    </xf>
    <xf numFmtId="164" fontId="3" fillId="0" borderId="12" xfId="0" applyNumberFormat="1" applyFont="1" applyBorder="1" applyAlignment="1" applyProtection="1">
      <alignment horizontal="left"/>
    </xf>
    <xf numFmtId="164" fontId="3" fillId="0" borderId="28" xfId="0" applyNumberFormat="1" applyFont="1" applyBorder="1" applyAlignment="1" applyProtection="1">
      <alignment horizontal="left"/>
    </xf>
    <xf numFmtId="169" fontId="3" fillId="0" borderId="29" xfId="0" applyNumberFormat="1" applyFont="1" applyBorder="1" applyProtection="1"/>
    <xf numFmtId="169" fontId="3" fillId="0" borderId="30" xfId="0" applyNumberFormat="1" applyFont="1" applyBorder="1" applyProtection="1"/>
    <xf numFmtId="169" fontId="3" fillId="0" borderId="31" xfId="0" applyNumberFormat="1" applyFont="1" applyBorder="1" applyProtection="1"/>
    <xf numFmtId="0" fontId="0" fillId="0" borderId="5" xfId="0" applyBorder="1"/>
    <xf numFmtId="0" fontId="0" fillId="0" borderId="5" xfId="0" quotePrefix="1" applyBorder="1" applyAlignment="1">
      <alignment horizontal="right"/>
    </xf>
    <xf numFmtId="170" fontId="3" fillId="0" borderId="5" xfId="0" applyNumberFormat="1" applyFont="1" applyBorder="1" applyProtection="1"/>
    <xf numFmtId="164" fontId="3" fillId="0" borderId="5" xfId="0" applyNumberFormat="1" applyFont="1" applyBorder="1" applyAlignment="1" applyProtection="1">
      <alignment horizontal="left"/>
    </xf>
    <xf numFmtId="164" fontId="3" fillId="0" borderId="32" xfId="0" applyNumberFormat="1" applyFont="1" applyBorder="1" applyAlignment="1" applyProtection="1">
      <alignment horizontal="left"/>
    </xf>
    <xf numFmtId="169" fontId="3" fillId="0" borderId="33" xfId="0" applyNumberFormat="1" applyFont="1" applyBorder="1" applyProtection="1"/>
    <xf numFmtId="169" fontId="3" fillId="0" borderId="34" xfId="0" applyNumberFormat="1" applyFont="1" applyBorder="1" applyProtection="1"/>
    <xf numFmtId="169" fontId="3" fillId="0" borderId="35" xfId="0" applyNumberFormat="1" applyFont="1" applyBorder="1" applyProtection="1"/>
    <xf numFmtId="168" fontId="3" fillId="0" borderId="5" xfId="0" applyNumberFormat="1" applyFont="1" applyBorder="1" applyProtection="1"/>
    <xf numFmtId="164" fontId="3" fillId="0" borderId="36" xfId="0" applyNumberFormat="1" applyFont="1" applyBorder="1" applyProtection="1"/>
    <xf numFmtId="0" fontId="0" fillId="0" borderId="36" xfId="0" applyBorder="1"/>
    <xf numFmtId="0" fontId="3" fillId="0" borderId="36" xfId="0" applyFont="1" applyBorder="1"/>
    <xf numFmtId="168" fontId="3" fillId="0" borderId="36" xfId="0" applyNumberFormat="1" applyFont="1" applyBorder="1" applyProtection="1"/>
    <xf numFmtId="164" fontId="3" fillId="0" borderId="36" xfId="0" applyNumberFormat="1" applyFont="1" applyBorder="1" applyAlignment="1" applyProtection="1">
      <alignment horizontal="left"/>
    </xf>
    <xf numFmtId="164" fontId="3" fillId="0" borderId="37" xfId="0" applyNumberFormat="1" applyFont="1" applyBorder="1" applyAlignment="1" applyProtection="1">
      <alignment horizontal="left"/>
    </xf>
    <xf numFmtId="169" fontId="3" fillId="0" borderId="38" xfId="0" applyNumberFormat="1" applyFont="1" applyBorder="1" applyProtection="1"/>
    <xf numFmtId="169" fontId="3" fillId="0" borderId="39" xfId="0" applyNumberFormat="1" applyFont="1" applyBorder="1" applyProtection="1"/>
    <xf numFmtId="169" fontId="3" fillId="0" borderId="40" xfId="0" applyNumberFormat="1" applyFont="1" applyBorder="1" applyProtection="1"/>
    <xf numFmtId="164" fontId="4" fillId="0" borderId="0" xfId="0" applyNumberFormat="1" applyFont="1" applyBorder="1" applyProtection="1"/>
    <xf numFmtId="164" fontId="4" fillId="0" borderId="12" xfId="0" applyNumberFormat="1" applyFont="1" applyBorder="1" applyProtection="1"/>
    <xf numFmtId="164" fontId="4" fillId="0" borderId="28" xfId="0" applyNumberFormat="1" applyFont="1" applyBorder="1" applyAlignment="1" applyProtection="1">
      <alignment horizontal="left"/>
    </xf>
    <xf numFmtId="169" fontId="4" fillId="0" borderId="29" xfId="0" applyNumberFormat="1" applyFont="1" applyBorder="1" applyProtection="1"/>
    <xf numFmtId="169" fontId="4" fillId="0" borderId="30" xfId="0" applyNumberFormat="1" applyFont="1" applyBorder="1" applyProtection="1"/>
    <xf numFmtId="169" fontId="4" fillId="0" borderId="31" xfId="0" applyNumberFormat="1" applyFont="1" applyBorder="1" applyProtection="1"/>
    <xf numFmtId="164" fontId="4" fillId="0" borderId="41" xfId="0" applyNumberFormat="1" applyFont="1" applyBorder="1" applyAlignment="1" applyProtection="1">
      <alignment horizontal="left"/>
    </xf>
    <xf numFmtId="164" fontId="4" fillId="0" borderId="42" xfId="0" applyNumberFormat="1" applyFont="1" applyBorder="1" applyProtection="1"/>
    <xf numFmtId="164" fontId="4" fillId="0" borderId="43" xfId="0" applyNumberFormat="1" applyFont="1" applyBorder="1" applyAlignment="1" applyProtection="1">
      <alignment horizontal="left"/>
    </xf>
    <xf numFmtId="171" fontId="4" fillId="0" borderId="44" xfId="0" applyNumberFormat="1" applyFont="1" applyBorder="1" applyProtection="1"/>
    <xf numFmtId="171" fontId="4" fillId="0" borderId="45" xfId="0" applyNumberFormat="1" applyFont="1" applyBorder="1" applyProtection="1"/>
    <xf numFmtId="164" fontId="3" fillId="0" borderId="24" xfId="0" applyNumberFormat="1" applyFont="1" applyBorder="1" applyProtection="1"/>
    <xf numFmtId="170" fontId="3" fillId="0" borderId="46" xfId="0" applyNumberFormat="1" applyFont="1" applyBorder="1" applyAlignment="1" applyProtection="1">
      <alignment horizontal="left"/>
    </xf>
    <xf numFmtId="170" fontId="3" fillId="0" borderId="47" xfId="0" applyNumberFormat="1" applyFont="1" applyBorder="1" applyAlignment="1" applyProtection="1">
      <alignment horizontal="left"/>
    </xf>
    <xf numFmtId="170" fontId="3" fillId="0" borderId="48" xfId="0" applyNumberFormat="1" applyFont="1" applyBorder="1" applyAlignment="1" applyProtection="1">
      <alignment horizontal="left"/>
    </xf>
    <xf numFmtId="171" fontId="3" fillId="0" borderId="29" xfId="0" applyNumberFormat="1" applyFont="1" applyBorder="1" applyProtection="1"/>
    <xf numFmtId="171" fontId="3" fillId="0" borderId="30" xfId="0" applyNumberFormat="1" applyFont="1" applyBorder="1" applyProtection="1"/>
    <xf numFmtId="171" fontId="3" fillId="0" borderId="31" xfId="0" applyNumberFormat="1" applyFont="1" applyBorder="1" applyProtection="1"/>
    <xf numFmtId="171" fontId="3" fillId="0" borderId="33" xfId="0" applyNumberFormat="1" applyFont="1" applyBorder="1" applyProtection="1"/>
    <xf numFmtId="171" fontId="3" fillId="0" borderId="34" xfId="0" applyNumberFormat="1" applyFont="1" applyBorder="1" applyProtection="1"/>
    <xf numFmtId="171" fontId="3" fillId="0" borderId="35" xfId="0" applyNumberFormat="1" applyFont="1" applyBorder="1" applyProtection="1"/>
    <xf numFmtId="164" fontId="0" fillId="0" borderId="36" xfId="0" applyNumberFormat="1" applyFont="1" applyBorder="1" applyAlignment="1" applyProtection="1">
      <alignment horizontal="left"/>
    </xf>
    <xf numFmtId="171" fontId="3" fillId="0" borderId="38" xfId="0" applyNumberFormat="1" applyFont="1" applyBorder="1" applyProtection="1"/>
    <xf numFmtId="171" fontId="3" fillId="0" borderId="39" xfId="0" applyNumberFormat="1" applyFont="1" applyBorder="1" applyProtection="1"/>
    <xf numFmtId="171" fontId="3" fillId="0" borderId="40" xfId="0" applyNumberFormat="1" applyFont="1" applyBorder="1" applyProtection="1"/>
    <xf numFmtId="164" fontId="4" fillId="0" borderId="49" xfId="0" applyNumberFormat="1" applyFont="1" applyBorder="1" applyAlignment="1" applyProtection="1">
      <alignment horizontal="left"/>
    </xf>
    <xf numFmtId="171" fontId="4" fillId="0" borderId="50" xfId="0" applyNumberFormat="1" applyFont="1" applyBorder="1" applyProtection="1"/>
    <xf numFmtId="171" fontId="4" fillId="0" borderId="51" xfId="0" applyNumberFormat="1" applyFont="1" applyBorder="1" applyProtection="1"/>
    <xf numFmtId="164" fontId="4" fillId="0" borderId="52" xfId="0" applyNumberFormat="1" applyFont="1" applyBorder="1" applyAlignment="1" applyProtection="1">
      <alignment horizontal="left"/>
    </xf>
    <xf numFmtId="169" fontId="4" fillId="0" borderId="53" xfId="0" applyNumberFormat="1" applyFont="1" applyBorder="1" applyProtection="1"/>
    <xf numFmtId="169" fontId="4" fillId="0" borderId="54" xfId="0" applyNumberFormat="1" applyFont="1" applyBorder="1" applyProtection="1"/>
    <xf numFmtId="164" fontId="4" fillId="0" borderId="10" xfId="0" quotePrefix="1" applyNumberFormat="1" applyFont="1" applyBorder="1" applyAlignment="1" applyProtection="1">
      <alignment horizontal="left"/>
    </xf>
    <xf numFmtId="170" fontId="3" fillId="0" borderId="46" xfId="0" applyNumberFormat="1" applyFont="1" applyBorder="1" applyProtection="1"/>
    <xf numFmtId="170" fontId="3" fillId="0" borderId="47" xfId="0" applyNumberFormat="1" applyFont="1" applyBorder="1" applyProtection="1"/>
    <xf numFmtId="170" fontId="3" fillId="0" borderId="48" xfId="0" applyNumberFormat="1" applyFont="1" applyBorder="1" applyProtection="1"/>
    <xf numFmtId="164" fontId="4" fillId="0" borderId="15" xfId="0" applyNumberFormat="1" applyFont="1" applyBorder="1" applyAlignment="1" applyProtection="1">
      <alignment horizontal="left"/>
    </xf>
    <xf numFmtId="164" fontId="3" fillId="0" borderId="16" xfId="0" applyNumberFormat="1" applyFont="1" applyBorder="1" applyProtection="1"/>
    <xf numFmtId="164" fontId="4" fillId="0" borderId="16" xfId="0" applyNumberFormat="1" applyFont="1" applyBorder="1" applyProtection="1"/>
    <xf numFmtId="164" fontId="4" fillId="0" borderId="55" xfId="0" applyNumberFormat="1" applyFont="1" applyBorder="1" applyAlignment="1" applyProtection="1">
      <alignment horizontal="left"/>
    </xf>
    <xf numFmtId="171" fontId="4" fillId="0" borderId="56" xfId="0" applyNumberFormat="1" applyFont="1" applyBorder="1" applyProtection="1"/>
    <xf numFmtId="171" fontId="4" fillId="0" borderId="40" xfId="0" applyNumberFormat="1" applyFont="1" applyBorder="1" applyProtection="1"/>
    <xf numFmtId="164" fontId="4" fillId="0" borderId="0" xfId="0" applyNumberFormat="1" applyFont="1" applyBorder="1" applyAlignment="1" applyProtection="1">
      <alignment horizontal="left"/>
    </xf>
    <xf numFmtId="171" fontId="4" fillId="0" borderId="0" xfId="0" applyNumberFormat="1" applyFont="1" applyBorder="1" applyProtection="1"/>
    <xf numFmtId="0" fontId="12" fillId="0" borderId="0" xfId="0" applyFont="1"/>
    <xf numFmtId="0" fontId="0" fillId="0" borderId="0" xfId="0" applyFont="1"/>
    <xf numFmtId="171" fontId="3" fillId="0" borderId="0" xfId="0" applyNumberFormat="1" applyFont="1"/>
  </cellXfs>
  <cellStyles count="3">
    <cellStyle name="AAbstand" xfId="2" xr:uid="{53CF8238-5AE3-4747-83FD-EBF3D7B6AB82}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87974364518059"/>
          <c:y val="3.2407407407407406E-2"/>
          <c:w val="0.7712336638386641"/>
          <c:h val="0.8416746864975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[1]AfA!$B$30</c:f>
              <c:strCache>
                <c:ptCount val="1"/>
                <c:pt idx="0">
                  <c:v>AV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[1]AfA!$C$29:$W$29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[1]AfA!$C$30:$W$30</c:f>
              <c:numCache>
                <c:formatCode>#,##0</c:formatCode>
                <c:ptCount val="21"/>
                <c:pt idx="0">
                  <c:v>100000</c:v>
                </c:pt>
                <c:pt idx="1">
                  <c:v>90000</c:v>
                </c:pt>
                <c:pt idx="2">
                  <c:v>90000</c:v>
                </c:pt>
                <c:pt idx="3">
                  <c:v>80000</c:v>
                </c:pt>
                <c:pt idx="4">
                  <c:v>80000</c:v>
                </c:pt>
                <c:pt idx="5">
                  <c:v>70000</c:v>
                </c:pt>
                <c:pt idx="6">
                  <c:v>70000</c:v>
                </c:pt>
                <c:pt idx="7">
                  <c:v>60000</c:v>
                </c:pt>
                <c:pt idx="8">
                  <c:v>60000</c:v>
                </c:pt>
                <c:pt idx="9">
                  <c:v>50000</c:v>
                </c:pt>
                <c:pt idx="10">
                  <c:v>50000</c:v>
                </c:pt>
                <c:pt idx="11">
                  <c:v>40000</c:v>
                </c:pt>
                <c:pt idx="12">
                  <c:v>40000</c:v>
                </c:pt>
                <c:pt idx="13">
                  <c:v>30000</c:v>
                </c:pt>
                <c:pt idx="14">
                  <c:v>30000</c:v>
                </c:pt>
                <c:pt idx="15">
                  <c:v>20000</c:v>
                </c:pt>
                <c:pt idx="16">
                  <c:v>20000</c:v>
                </c:pt>
                <c:pt idx="17">
                  <c:v>10000</c:v>
                </c:pt>
                <c:pt idx="18">
                  <c:v>10000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3F-4267-9E58-C10B0BA67F87}"/>
            </c:ext>
          </c:extLst>
        </c:ser>
        <c:ser>
          <c:idx val="1"/>
          <c:order val="1"/>
          <c:tx>
            <c:strRef>
              <c:f>[1]AfA!$B$31</c:f>
              <c:strCache>
                <c:ptCount val="1"/>
                <c:pt idx="0">
                  <c:v>Punkt1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[1]AfA!$C$29:$W$29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[1]AfA!$C$31:$W$31</c:f>
              <c:numCache>
                <c:formatCode>#,##0</c:formatCode>
                <c:ptCount val="21"/>
                <c:pt idx="0">
                  <c:v>100000</c:v>
                </c:pt>
                <c:pt idx="1">
                  <c:v>100000</c:v>
                </c:pt>
                <c:pt idx="2">
                  <c:v>90000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3F-4267-9E58-C10B0BA67F87}"/>
            </c:ext>
          </c:extLst>
        </c:ser>
        <c:ser>
          <c:idx val="2"/>
          <c:order val="2"/>
          <c:tx>
            <c:strRef>
              <c:f>[1]AfA!$B$32</c:f>
              <c:strCache>
                <c:ptCount val="1"/>
                <c:pt idx="0">
                  <c:v>Punkt2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[1]AfA!$C$29:$W$29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[1]AfA!$C$32:$W$32</c:f>
              <c:numCache>
                <c:formatCode>#,##0</c:formatCode>
                <c:ptCount val="21"/>
                <c:pt idx="2">
                  <c:v>90000</c:v>
                </c:pt>
                <c:pt idx="3">
                  <c:v>90000</c:v>
                </c:pt>
                <c:pt idx="4">
                  <c:v>80000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3F-4267-9E58-C10B0BA67F87}"/>
            </c:ext>
          </c:extLst>
        </c:ser>
        <c:ser>
          <c:idx val="3"/>
          <c:order val="3"/>
          <c:tx>
            <c:strRef>
              <c:f>[1]AfA!$B$33</c:f>
              <c:strCache>
                <c:ptCount val="1"/>
                <c:pt idx="0">
                  <c:v>Punkt3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[1]AfA!$C$29:$W$29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[1]AfA!$C$33:$W$33</c:f>
              <c:numCache>
                <c:formatCode>#,##0</c:formatCode>
                <c:ptCount val="21"/>
                <c:pt idx="4">
                  <c:v>80000</c:v>
                </c:pt>
                <c:pt idx="5">
                  <c:v>80000</c:v>
                </c:pt>
                <c:pt idx="6">
                  <c:v>70000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3F-4267-9E58-C10B0BA67F87}"/>
            </c:ext>
          </c:extLst>
        </c:ser>
        <c:ser>
          <c:idx val="4"/>
          <c:order val="4"/>
          <c:tx>
            <c:strRef>
              <c:f>[1]AfA!$B$34</c:f>
              <c:strCache>
                <c:ptCount val="1"/>
                <c:pt idx="0">
                  <c:v>Punkt4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[1]AfA!$C$29:$W$29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[1]AfA!$C$34:$W$34</c:f>
              <c:numCache>
                <c:formatCode>#,##0</c:formatCode>
                <c:ptCount val="21"/>
                <c:pt idx="6">
                  <c:v>70000</c:v>
                </c:pt>
                <c:pt idx="7">
                  <c:v>70000</c:v>
                </c:pt>
                <c:pt idx="8">
                  <c:v>60000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3F-4267-9E58-C10B0BA67F87}"/>
            </c:ext>
          </c:extLst>
        </c:ser>
        <c:ser>
          <c:idx val="5"/>
          <c:order val="5"/>
          <c:tx>
            <c:strRef>
              <c:f>[1]AfA!$B$35</c:f>
              <c:strCache>
                <c:ptCount val="1"/>
                <c:pt idx="0">
                  <c:v>Punkt5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[1]AfA!$C$29:$W$29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[1]AfA!$C$35:$W$35</c:f>
              <c:numCache>
                <c:formatCode>#,##0</c:formatCode>
                <c:ptCount val="21"/>
                <c:pt idx="8">
                  <c:v>60000</c:v>
                </c:pt>
                <c:pt idx="9">
                  <c:v>60000</c:v>
                </c:pt>
                <c:pt idx="10">
                  <c:v>50000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3F-4267-9E58-C10B0BA67F87}"/>
            </c:ext>
          </c:extLst>
        </c:ser>
        <c:ser>
          <c:idx val="6"/>
          <c:order val="6"/>
          <c:tx>
            <c:strRef>
              <c:f>[1]AfA!$B$36</c:f>
              <c:strCache>
                <c:ptCount val="1"/>
                <c:pt idx="0">
                  <c:v>Punkt6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[1]AfA!$C$29:$W$29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[1]AfA!$C$36:$W$36</c:f>
              <c:numCache>
                <c:formatCode>#,##0</c:formatCode>
                <c:ptCount val="21"/>
                <c:pt idx="10">
                  <c:v>50000</c:v>
                </c:pt>
                <c:pt idx="11">
                  <c:v>50000</c:v>
                </c:pt>
                <c:pt idx="12">
                  <c:v>40000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3F-4267-9E58-C10B0BA67F87}"/>
            </c:ext>
          </c:extLst>
        </c:ser>
        <c:ser>
          <c:idx val="7"/>
          <c:order val="7"/>
          <c:tx>
            <c:strRef>
              <c:f>[1]AfA!$B$37</c:f>
              <c:strCache>
                <c:ptCount val="1"/>
                <c:pt idx="0">
                  <c:v>Punkt7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[1]AfA!$C$29:$W$29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[1]AfA!$C$37:$W$37</c:f>
              <c:numCache>
                <c:formatCode>#,##0</c:formatCode>
                <c:ptCount val="21"/>
                <c:pt idx="12">
                  <c:v>40000</c:v>
                </c:pt>
                <c:pt idx="13">
                  <c:v>40000</c:v>
                </c:pt>
                <c:pt idx="14">
                  <c:v>30000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3F-4267-9E58-C10B0BA67F87}"/>
            </c:ext>
          </c:extLst>
        </c:ser>
        <c:ser>
          <c:idx val="8"/>
          <c:order val="8"/>
          <c:tx>
            <c:strRef>
              <c:f>[1]AfA!$B$38</c:f>
              <c:strCache>
                <c:ptCount val="1"/>
                <c:pt idx="0">
                  <c:v>Punkt8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[1]AfA!$C$29:$W$29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[1]AfA!$C$38:$W$38</c:f>
              <c:numCache>
                <c:formatCode>General</c:formatCode>
                <c:ptCount val="21"/>
                <c:pt idx="14" formatCode="#,##0">
                  <c:v>30000</c:v>
                </c:pt>
                <c:pt idx="15" formatCode="#,##0">
                  <c:v>30000</c:v>
                </c:pt>
                <c:pt idx="16" formatCode="#,##0">
                  <c:v>20000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B3F-4267-9E58-C10B0BA67F87}"/>
            </c:ext>
          </c:extLst>
        </c:ser>
        <c:ser>
          <c:idx val="9"/>
          <c:order val="9"/>
          <c:tx>
            <c:strRef>
              <c:f>[1]AfA!$B$39</c:f>
              <c:strCache>
                <c:ptCount val="1"/>
                <c:pt idx="0">
                  <c:v>Punkt9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[1]AfA!$C$29:$W$29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[1]AfA!$C$39:$W$39</c:f>
              <c:numCache>
                <c:formatCode>General</c:formatCode>
                <c:ptCount val="21"/>
                <c:pt idx="16" formatCode="#,##0">
                  <c:v>20000</c:v>
                </c:pt>
                <c:pt idx="17" formatCode="#,##0">
                  <c:v>20000</c:v>
                </c:pt>
                <c:pt idx="18" formatCode="#,##0">
                  <c:v>10000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B3F-4267-9E58-C10B0BA67F87}"/>
            </c:ext>
          </c:extLst>
        </c:ser>
        <c:ser>
          <c:idx val="10"/>
          <c:order val="10"/>
          <c:tx>
            <c:strRef>
              <c:f>[1]AfA!$B$40</c:f>
              <c:strCache>
                <c:ptCount val="1"/>
                <c:pt idx="0">
                  <c:v>Punkt10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[1]AfA!$C$29:$W$29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[1]AfA!$C$40:$W$40</c:f>
              <c:numCache>
                <c:formatCode>General</c:formatCode>
                <c:ptCount val="21"/>
                <c:pt idx="18" formatCode="#,##0">
                  <c:v>10000</c:v>
                </c:pt>
                <c:pt idx="19" formatCode="#,##0">
                  <c:v>10000</c:v>
                </c:pt>
                <c:pt idx="20" formatCode="#,##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B3F-4267-9E58-C10B0BA67F87}"/>
            </c:ext>
          </c:extLst>
        </c:ser>
        <c:ser>
          <c:idx val="11"/>
          <c:order val="11"/>
          <c:tx>
            <c:strRef>
              <c:f>[1]AfA!$B$41</c:f>
              <c:strCache>
                <c:ptCount val="1"/>
                <c:pt idx="0">
                  <c:v>Punkt11</c:v>
                </c:pt>
              </c:strCache>
            </c:strRef>
          </c:tx>
          <c:spPr>
            <a:ln w="19050" cap="rnd">
              <a:solidFill>
                <a:prstClr val="black"/>
              </a:solidFill>
              <a:round/>
            </a:ln>
            <a:effectLst/>
          </c:spPr>
          <c:marker>
            <c:symbol val="none"/>
          </c:marker>
          <c:xVal>
            <c:numRef>
              <c:f>[1]AfA!$C$29:$W$29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[1]AfA!$C$41:$W$41</c:f>
              <c:numCache>
                <c:formatCode>General</c:formatCode>
                <c:ptCount val="21"/>
                <c:pt idx="20" formatCode="#,##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B3F-4267-9E58-C10B0BA67F87}"/>
            </c:ext>
          </c:extLst>
        </c:ser>
        <c:ser>
          <c:idx val="12"/>
          <c:order val="12"/>
          <c:tx>
            <c:strRef>
              <c:f>[1]AfA!$B$42</c:f>
              <c:strCache>
                <c:ptCount val="1"/>
                <c:pt idx="0">
                  <c:v>Durchschnitt</c:v>
                </c:pt>
              </c:strCache>
            </c:strRef>
          </c:tx>
          <c:spPr>
            <a:ln w="12700" cap="rnd">
              <a:solidFill>
                <a:schemeClr val="accent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[1]AfA!$C$29:$W$29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</c:numCache>
            </c:numRef>
          </c:xVal>
          <c:yVal>
            <c:numRef>
              <c:f>[1]AfA!$C$42:$W$42</c:f>
              <c:numCache>
                <c:formatCode>General</c:formatCode>
                <c:ptCount val="21"/>
                <c:pt idx="0">
                  <c:v>50000</c:v>
                </c:pt>
                <c:pt idx="1">
                  <c:v>50000</c:v>
                </c:pt>
                <c:pt idx="2">
                  <c:v>50000</c:v>
                </c:pt>
                <c:pt idx="3">
                  <c:v>50000</c:v>
                </c:pt>
                <c:pt idx="4">
                  <c:v>50000</c:v>
                </c:pt>
                <c:pt idx="5">
                  <c:v>50000</c:v>
                </c:pt>
                <c:pt idx="6">
                  <c:v>50000</c:v>
                </c:pt>
                <c:pt idx="7">
                  <c:v>50000</c:v>
                </c:pt>
                <c:pt idx="8">
                  <c:v>50000</c:v>
                </c:pt>
                <c:pt idx="9">
                  <c:v>50000</c:v>
                </c:pt>
                <c:pt idx="10">
                  <c:v>50000</c:v>
                </c:pt>
                <c:pt idx="11">
                  <c:v>50000</c:v>
                </c:pt>
                <c:pt idx="12">
                  <c:v>50000</c:v>
                </c:pt>
                <c:pt idx="13">
                  <c:v>50000</c:v>
                </c:pt>
                <c:pt idx="14">
                  <c:v>50000</c:v>
                </c:pt>
                <c:pt idx="15">
                  <c:v>50000</c:v>
                </c:pt>
                <c:pt idx="16">
                  <c:v>50000</c:v>
                </c:pt>
                <c:pt idx="17">
                  <c:v>50000</c:v>
                </c:pt>
                <c:pt idx="18">
                  <c:v>50000</c:v>
                </c:pt>
                <c:pt idx="19">
                  <c:v>50000</c:v>
                </c:pt>
                <c:pt idx="20">
                  <c:v>50000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B3F-4267-9E58-C10B0BA67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425792"/>
        <c:axId val="606433664"/>
      </c:scatterChart>
      <c:valAx>
        <c:axId val="606425792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Nutzungsdauer in Jahre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6433664"/>
        <c:crosses val="autoZero"/>
        <c:crossBetween val="midCat"/>
        <c:majorUnit val="1"/>
      </c:valAx>
      <c:valAx>
        <c:axId val="606433664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Anlagewert in 1000 Euro</a:t>
                </a:r>
              </a:p>
            </c:rich>
          </c:tx>
          <c:layout>
            <c:manualLayout>
              <c:xMode val="edge"/>
              <c:yMode val="edge"/>
              <c:x val="0"/>
              <c:y val="0.21616193659245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6425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17430821147357"/>
          <c:y val="3.2407407407407406E-2"/>
          <c:w val="0.80155140607424069"/>
          <c:h val="0.81960575617702969"/>
        </c:manualLayout>
      </c:layout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marker>
            <c:symbol val="none"/>
          </c:marker>
          <c:xVal>
            <c:numRef>
              <c:f>'MaKo Formular3 ohne Formeln'!$R$39:$S$39</c:f>
              <c:numCache>
                <c:formatCode>General</c:formatCode>
                <c:ptCount val="2"/>
                <c:pt idx="0">
                  <c:v>0</c:v>
                </c:pt>
                <c:pt idx="1">
                  <c:v>11</c:v>
                </c:pt>
              </c:numCache>
            </c:numRef>
          </c:xVal>
          <c:yVal>
            <c:numRef>
              <c:f>'MaKo Formular3 ohne Formeln'!$R$40:$S$40</c:f>
              <c:numCache>
                <c:formatCode>General</c:formatCode>
                <c:ptCount val="2"/>
                <c:pt idx="0">
                  <c:v>90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0E-4B48-B561-EB24585AE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425792"/>
        <c:axId val="606433664"/>
      </c:scatterChart>
      <c:valAx>
        <c:axId val="606425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Nutzungsdauer in Jahren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6433664"/>
        <c:crosses val="autoZero"/>
        <c:crossBetween val="midCat"/>
        <c:majorUnit val="1"/>
      </c:valAx>
      <c:valAx>
        <c:axId val="60643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Anlagewert in 1000 Euro</a:t>
                </a:r>
              </a:p>
            </c:rich>
          </c:tx>
          <c:layout>
            <c:manualLayout>
              <c:xMode val="edge"/>
              <c:yMode val="edge"/>
              <c:x val="0"/>
              <c:y val="0.2257542627315470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6425792"/>
        <c:crosses val="autoZero"/>
        <c:crossBetween val="midCat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17430821147357"/>
          <c:y val="3.2407407407407406E-2"/>
          <c:w val="0.80155140607424069"/>
          <c:h val="0.81960575617702969"/>
        </c:manualLayout>
      </c:layout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marker>
            <c:symbol val="none"/>
          </c:marker>
          <c:xVal>
            <c:numRef>
              <c:f>'MaKo Formular3 ohne Formeln'!$R$39:$S$39</c:f>
              <c:numCache>
                <c:formatCode>General</c:formatCode>
                <c:ptCount val="2"/>
                <c:pt idx="0">
                  <c:v>0</c:v>
                </c:pt>
                <c:pt idx="1">
                  <c:v>11</c:v>
                </c:pt>
              </c:numCache>
            </c:numRef>
          </c:xVal>
          <c:yVal>
            <c:numRef>
              <c:f>'MaKo Formular3 ohne Formeln'!$R$40:$S$40</c:f>
              <c:numCache>
                <c:formatCode>General</c:formatCode>
                <c:ptCount val="2"/>
                <c:pt idx="0">
                  <c:v>90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CD-4FB6-AEFB-9F0259AD0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425792"/>
        <c:axId val="606433664"/>
      </c:scatterChart>
      <c:valAx>
        <c:axId val="606425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Nutzungsdauer in Jahren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6433664"/>
        <c:crosses val="autoZero"/>
        <c:crossBetween val="midCat"/>
        <c:majorUnit val="1"/>
      </c:valAx>
      <c:valAx>
        <c:axId val="60643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Anlagewert in 1000 Euro</a:t>
                </a:r>
              </a:p>
            </c:rich>
          </c:tx>
          <c:layout>
            <c:manualLayout>
              <c:xMode val="edge"/>
              <c:yMode val="edge"/>
              <c:x val="0"/>
              <c:y val="0.2257542627315470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6425792"/>
        <c:crosses val="autoZero"/>
        <c:crossBetween val="midCat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</xdr:colOff>
      <xdr:row>51</xdr:row>
      <xdr:rowOff>57150</xdr:rowOff>
    </xdr:from>
    <xdr:to>
      <xdr:col>10</xdr:col>
      <xdr:colOff>282576</xdr:colOff>
      <xdr:row>66</xdr:row>
      <xdr:rowOff>38100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B7FBF36-6436-4BCB-AAF8-DED2BA907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12700</xdr:colOff>
      <xdr:row>36</xdr:row>
      <xdr:rowOff>95250</xdr:rowOff>
    </xdr:from>
    <xdr:to>
      <xdr:col>10</xdr:col>
      <xdr:colOff>23969</xdr:colOff>
      <xdr:row>49</xdr:row>
      <xdr:rowOff>158750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DBF5805-A0A6-4A9F-8B55-0B4ABD6B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184150</xdr:colOff>
      <xdr:row>36</xdr:row>
      <xdr:rowOff>95250</xdr:rowOff>
    </xdr:from>
    <xdr:to>
      <xdr:col>15</xdr:col>
      <xdr:colOff>0</xdr:colOff>
      <xdr:row>49</xdr:row>
      <xdr:rowOff>158750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CC5CA7B6-E37A-4A78-86F6-A4E2E3A38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0.76139</cdr:x>
      <cdr:y>0.53799</cdr:y>
    </cdr:from>
    <cdr:to>
      <cdr:x>0.78399</cdr:x>
      <cdr:y>0.61557</cdr:y>
    </cdr:to>
    <cdr:sp macro="" textlink="">
      <cdr:nvSpPr>
        <cdr:cNvPr id="2" name="Geschweifte Klammer rechts 1"/>
        <cdr:cNvSpPr/>
      </cdr:nvSpPr>
      <cdr:spPr bwMode="auto">
        <a:xfrm xmlns:a="http://schemas.openxmlformats.org/drawingml/2006/main">
          <a:off x="2555758" y="1418871"/>
          <a:ext cx="75846" cy="204612"/>
        </a:xfrm>
        <a:prstGeom xmlns:a="http://schemas.openxmlformats.org/drawingml/2006/main" prst="rightBrace">
          <a:avLst>
            <a:gd name="adj1" fmla="val 23148"/>
            <a:gd name="adj2" fmla="val 5000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0.30827</cdr:x>
      <cdr:y>0.03326</cdr:y>
    </cdr:from>
    <cdr:to>
      <cdr:x>0.33067</cdr:x>
      <cdr:y>0.11244</cdr:y>
    </cdr:to>
    <cdr:sp macro="" textlink="">
      <cdr:nvSpPr>
        <cdr:cNvPr id="3" name="Geschweifte Klammer rechts 2"/>
        <cdr:cNvSpPr/>
      </cdr:nvSpPr>
      <cdr:spPr bwMode="auto">
        <a:xfrm xmlns:a="http://schemas.openxmlformats.org/drawingml/2006/main">
          <a:off x="1034768" y="87724"/>
          <a:ext cx="75187" cy="208821"/>
        </a:xfrm>
        <a:prstGeom xmlns:a="http://schemas.openxmlformats.org/drawingml/2006/main" prst="rightBrace">
          <a:avLst>
            <a:gd name="adj1" fmla="val 23148"/>
            <a:gd name="adj2" fmla="val 5000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0.34115</cdr:x>
      <cdr:y>0.04743</cdr:y>
    </cdr:from>
    <cdr:to>
      <cdr:x>0.53585</cdr:x>
      <cdr:y>0.09176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1147062" y="125592"/>
          <a:ext cx="654645" cy="117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AfA</a:t>
          </a:r>
        </a:p>
      </cdr:txBody>
    </cdr:sp>
  </cdr:relSizeAnchor>
  <cdr:relSizeAnchor xmlns:cdr="http://schemas.openxmlformats.org/drawingml/2006/chartDrawing">
    <cdr:from>
      <cdr:x>0.79679</cdr:x>
      <cdr:y>0.55081</cdr:y>
    </cdr:from>
    <cdr:to>
      <cdr:x>0.87843</cdr:x>
      <cdr:y>0.59514</cdr:y>
    </cdr:to>
    <cdr:sp macro="" textlink="">
      <cdr:nvSpPr>
        <cdr:cNvPr id="5" name="Textfeld 4"/>
        <cdr:cNvSpPr txBox="1"/>
      </cdr:nvSpPr>
      <cdr:spPr>
        <a:xfrm xmlns:a="http://schemas.openxmlformats.org/drawingml/2006/main">
          <a:off x="2679082" y="1458506"/>
          <a:ext cx="274500" cy="117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AfA</a:t>
          </a:r>
        </a:p>
      </cdr:txBody>
    </cdr:sp>
  </cdr:relSizeAnchor>
  <cdr:relSizeAnchor xmlns:cdr="http://schemas.openxmlformats.org/drawingml/2006/chartDrawing">
    <cdr:from>
      <cdr:x>0.85106</cdr:x>
      <cdr:y>0.40647</cdr:y>
    </cdr:from>
    <cdr:to>
      <cdr:x>0.98002</cdr:x>
      <cdr:y>0.4508</cdr:y>
    </cdr:to>
    <cdr:sp macro="" textlink="">
      <cdr:nvSpPr>
        <cdr:cNvPr id="6" name="Textfeld 5"/>
        <cdr:cNvSpPr txBox="1"/>
      </cdr:nvSpPr>
      <cdr:spPr>
        <a:xfrm xmlns:a="http://schemas.openxmlformats.org/drawingml/2006/main">
          <a:off x="2728406" y="1115034"/>
          <a:ext cx="413426" cy="121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Ø-Wert</a:t>
          </a:r>
        </a:p>
      </cdr:txBody>
    </cdr:sp>
  </cdr:relSizeAnchor>
  <cdr:relSizeAnchor xmlns:cdr="http://schemas.openxmlformats.org/drawingml/2006/chartDrawing">
    <cdr:from>
      <cdr:x>0.29477</cdr:x>
      <cdr:y>0.64879</cdr:y>
    </cdr:from>
    <cdr:to>
      <cdr:x>0.66521</cdr:x>
      <cdr:y>0.7482</cdr:y>
    </cdr:to>
    <cdr:sp macro="" textlink="">
      <cdr:nvSpPr>
        <cdr:cNvPr id="7" name="Textfeld 6"/>
        <cdr:cNvSpPr txBox="1"/>
      </cdr:nvSpPr>
      <cdr:spPr>
        <a:xfrm xmlns:a="http://schemas.openxmlformats.org/drawingml/2006/main">
          <a:off x="991113" y="1717962"/>
          <a:ext cx="1245540" cy="2632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Verlauf</a:t>
          </a:r>
          <a:r>
            <a:rPr lang="de-DE" sz="800" baseline="0">
              <a:latin typeface="Arial" panose="020B0604020202020204" pitchFamily="34" charset="0"/>
              <a:cs typeface="Arial" panose="020B0604020202020204" pitchFamily="34" charset="0"/>
            </a:rPr>
            <a:t> des Anlagew</a:t>
          </a: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erts</a:t>
          </a:r>
          <a:br>
            <a:rPr lang="de-DE" sz="8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(Buchwert)</a:t>
          </a:r>
        </a:p>
      </cdr:txBody>
    </cdr:sp>
  </cdr:relSizeAnchor>
  <cdr:relSizeAnchor xmlns:cdr="http://schemas.openxmlformats.org/drawingml/2006/chartDrawing">
    <cdr:from>
      <cdr:x>0.62855</cdr:x>
      <cdr:y>0.59264</cdr:y>
    </cdr:from>
    <cdr:to>
      <cdr:x>0.68544</cdr:x>
      <cdr:y>0.6547</cdr:y>
    </cdr:to>
    <cdr:cxnSp macro="">
      <cdr:nvCxnSpPr>
        <cdr:cNvPr id="9" name="Gerade Verbindung mit Pfeil 8">
          <a:extLst xmlns:a="http://schemas.openxmlformats.org/drawingml/2006/main">
            <a:ext uri="{FF2B5EF4-FFF2-40B4-BE49-F238E27FC236}">
              <a16:creationId xmlns:a16="http://schemas.microsoft.com/office/drawing/2014/main" id="{07CBAD3F-1E84-403D-A835-F974A1B5D816}"/>
            </a:ext>
          </a:extLst>
        </cdr:cNvPr>
        <cdr:cNvCxnSpPr/>
      </cdr:nvCxnSpPr>
      <cdr:spPr bwMode="auto">
        <a:xfrm xmlns:a="http://schemas.openxmlformats.org/drawingml/2006/main" flipV="1">
          <a:off x="2015044" y="1625735"/>
          <a:ext cx="182394" cy="170234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04%20Abnutzbares%20Anlageverm&#246;gen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raktor"/>
      <sheetName val="MDresch"/>
      <sheetName val="SF-Häcksler"/>
      <sheetName val="MaKo Formular2"/>
      <sheetName val="MaKo Formular3"/>
      <sheetName val="Bsp VerfKo Pfügen"/>
      <sheetName val="BSp Gebrauchtmaschine"/>
      <sheetName val="MEU-Übersicht"/>
      <sheetName val="MEU Übung"/>
      <sheetName val="Bsp Stall"/>
      <sheetName val="Bsp Stall 2"/>
      <sheetName val="Progressive AfA"/>
      <sheetName val="Digitale AfA"/>
      <sheetName val="AfA"/>
      <sheetName val="MaKo Formular3 ohne Formel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9">
          <cell r="C29">
            <v>0</v>
          </cell>
          <cell r="D29">
            <v>1</v>
          </cell>
          <cell r="E29">
            <v>1</v>
          </cell>
          <cell r="F29">
            <v>2</v>
          </cell>
          <cell r="G29">
            <v>2</v>
          </cell>
          <cell r="H29">
            <v>3</v>
          </cell>
          <cell r="I29">
            <v>3</v>
          </cell>
          <cell r="J29">
            <v>4</v>
          </cell>
          <cell r="K29">
            <v>4</v>
          </cell>
          <cell r="L29">
            <v>5</v>
          </cell>
          <cell r="M29">
            <v>5</v>
          </cell>
          <cell r="N29">
            <v>6</v>
          </cell>
          <cell r="O29">
            <v>6</v>
          </cell>
          <cell r="P29">
            <v>7</v>
          </cell>
          <cell r="Q29">
            <v>7</v>
          </cell>
          <cell r="R29">
            <v>8</v>
          </cell>
          <cell r="S29">
            <v>8</v>
          </cell>
          <cell r="T29">
            <v>9</v>
          </cell>
          <cell r="U29">
            <v>9</v>
          </cell>
          <cell r="V29">
            <v>10</v>
          </cell>
          <cell r="W29">
            <v>10</v>
          </cell>
        </row>
        <row r="30">
          <cell r="B30" t="str">
            <v>AV</v>
          </cell>
          <cell r="C30">
            <v>100000</v>
          </cell>
          <cell r="D30">
            <v>90000</v>
          </cell>
          <cell r="E30">
            <v>90000</v>
          </cell>
          <cell r="F30">
            <v>80000</v>
          </cell>
          <cell r="G30">
            <v>80000</v>
          </cell>
          <cell r="H30">
            <v>70000</v>
          </cell>
          <cell r="I30">
            <v>70000</v>
          </cell>
          <cell r="J30">
            <v>60000</v>
          </cell>
          <cell r="K30">
            <v>60000</v>
          </cell>
          <cell r="L30">
            <v>50000</v>
          </cell>
          <cell r="M30">
            <v>50000</v>
          </cell>
          <cell r="N30">
            <v>40000</v>
          </cell>
          <cell r="O30">
            <v>40000</v>
          </cell>
          <cell r="P30">
            <v>30000</v>
          </cell>
          <cell r="Q30">
            <v>30000</v>
          </cell>
          <cell r="R30">
            <v>20000</v>
          </cell>
          <cell r="S30">
            <v>20000</v>
          </cell>
          <cell r="T30">
            <v>10000</v>
          </cell>
          <cell r="U30">
            <v>10000</v>
          </cell>
          <cell r="V30">
            <v>0</v>
          </cell>
          <cell r="W30">
            <v>0</v>
          </cell>
        </row>
        <row r="31">
          <cell r="B31" t="str">
            <v>Punkt1</v>
          </cell>
          <cell r="C31">
            <v>100000</v>
          </cell>
          <cell r="D31">
            <v>100000</v>
          </cell>
          <cell r="E31">
            <v>90000</v>
          </cell>
        </row>
        <row r="32">
          <cell r="B32" t="str">
            <v>Punkt2</v>
          </cell>
          <cell r="E32">
            <v>90000</v>
          </cell>
          <cell r="F32">
            <v>90000</v>
          </cell>
          <cell r="G32">
            <v>80000</v>
          </cell>
        </row>
        <row r="33">
          <cell r="B33" t="str">
            <v>Punkt3</v>
          </cell>
          <cell r="G33">
            <v>80000</v>
          </cell>
          <cell r="H33">
            <v>80000</v>
          </cell>
          <cell r="I33">
            <v>70000</v>
          </cell>
        </row>
        <row r="34">
          <cell r="B34" t="str">
            <v>Punkt4</v>
          </cell>
          <cell r="I34">
            <v>70000</v>
          </cell>
          <cell r="J34">
            <v>70000</v>
          </cell>
          <cell r="K34">
            <v>60000</v>
          </cell>
        </row>
        <row r="35">
          <cell r="B35" t="str">
            <v>Punkt5</v>
          </cell>
          <cell r="K35">
            <v>60000</v>
          </cell>
          <cell r="L35">
            <v>60000</v>
          </cell>
          <cell r="M35">
            <v>50000</v>
          </cell>
        </row>
        <row r="36">
          <cell r="B36" t="str">
            <v>Punkt6</v>
          </cell>
          <cell r="M36">
            <v>50000</v>
          </cell>
          <cell r="N36">
            <v>50000</v>
          </cell>
          <cell r="O36">
            <v>40000</v>
          </cell>
        </row>
        <row r="37">
          <cell r="B37" t="str">
            <v>Punkt7</v>
          </cell>
          <cell r="O37">
            <v>40000</v>
          </cell>
          <cell r="P37">
            <v>40000</v>
          </cell>
          <cell r="Q37">
            <v>30000</v>
          </cell>
        </row>
        <row r="38">
          <cell r="B38" t="str">
            <v>Punkt8</v>
          </cell>
          <cell r="Q38">
            <v>30000</v>
          </cell>
          <cell r="R38">
            <v>30000</v>
          </cell>
          <cell r="S38">
            <v>20000</v>
          </cell>
        </row>
        <row r="39">
          <cell r="B39" t="str">
            <v>Punkt9</v>
          </cell>
          <cell r="S39">
            <v>20000</v>
          </cell>
          <cell r="T39">
            <v>20000</v>
          </cell>
          <cell r="U39">
            <v>10000</v>
          </cell>
        </row>
        <row r="40">
          <cell r="B40" t="str">
            <v>Punkt10</v>
          </cell>
          <cell r="U40">
            <v>10000</v>
          </cell>
          <cell r="V40">
            <v>10000</v>
          </cell>
          <cell r="W40">
            <v>0</v>
          </cell>
        </row>
        <row r="41">
          <cell r="B41" t="str">
            <v>Punkt11</v>
          </cell>
          <cell r="W41">
            <v>0</v>
          </cell>
        </row>
        <row r="42">
          <cell r="B42" t="str">
            <v>Durchschnitt</v>
          </cell>
          <cell r="C42">
            <v>50000</v>
          </cell>
          <cell r="D42">
            <v>50000</v>
          </cell>
          <cell r="E42">
            <v>50000</v>
          </cell>
          <cell r="F42">
            <v>50000</v>
          </cell>
          <cell r="G42">
            <v>50000</v>
          </cell>
          <cell r="H42">
            <v>50000</v>
          </cell>
          <cell r="I42">
            <v>50000</v>
          </cell>
          <cell r="J42">
            <v>50000</v>
          </cell>
          <cell r="K42">
            <v>50000</v>
          </cell>
          <cell r="L42">
            <v>50000</v>
          </cell>
          <cell r="M42">
            <v>50000</v>
          </cell>
          <cell r="N42">
            <v>50000</v>
          </cell>
          <cell r="O42">
            <v>50000</v>
          </cell>
          <cell r="P42">
            <v>50000</v>
          </cell>
          <cell r="Q42">
            <v>50000</v>
          </cell>
          <cell r="R42">
            <v>50000</v>
          </cell>
          <cell r="S42">
            <v>50000</v>
          </cell>
          <cell r="T42">
            <v>50000</v>
          </cell>
          <cell r="U42">
            <v>50000</v>
          </cell>
          <cell r="V42">
            <v>50000</v>
          </cell>
          <cell r="W42">
            <v>50000</v>
          </cell>
        </row>
      </sheetData>
      <sheetData sheetId="16">
        <row r="37">
          <cell r="R37">
            <v>0</v>
          </cell>
          <cell r="S37">
            <v>11</v>
          </cell>
        </row>
        <row r="38">
          <cell r="R38">
            <v>90</v>
          </cell>
          <cell r="S3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2585F-CF63-4BA5-A1C6-31CD68E202A7}">
  <dimension ref="A1:S45"/>
  <sheetViews>
    <sheetView showGridLines="0" tabSelected="1" topLeftCell="A16" zoomScale="130" zoomScaleNormal="130" workbookViewId="0">
      <selection activeCell="M23" sqref="M23"/>
    </sheetView>
  </sheetViews>
  <sheetFormatPr baseColWidth="10" defaultColWidth="11.44140625" defaultRowHeight="13.8" x14ac:dyDescent="0.25"/>
  <cols>
    <col min="1" max="1" width="1" style="158" customWidth="1"/>
    <col min="2" max="2" width="1" style="2" customWidth="1"/>
    <col min="3" max="4" width="2.44140625" style="2" customWidth="1"/>
    <col min="5" max="12" width="6.5546875" style="2" customWidth="1"/>
    <col min="13" max="15" width="11.44140625" style="2" customWidth="1"/>
    <col min="16" max="16" width="6.5546875" style="2" customWidth="1"/>
    <col min="17" max="18" width="9.5546875" style="2" customWidth="1"/>
    <col min="19" max="16384" width="11.44140625" style="2"/>
  </cols>
  <sheetData>
    <row r="1" spans="1:18" ht="18" thickBot="1" x14ac:dyDescent="0.35">
      <c r="A1" s="1"/>
      <c r="C1" s="3" t="s">
        <v>0</v>
      </c>
      <c r="D1"/>
      <c r="E1"/>
      <c r="G1" s="4"/>
      <c r="H1" s="4"/>
      <c r="I1" s="4"/>
      <c r="J1" s="4"/>
      <c r="K1" s="4"/>
      <c r="L1" s="4"/>
      <c r="M1" s="4"/>
      <c r="N1" s="4"/>
      <c r="O1" s="4"/>
      <c r="P1" s="4"/>
      <c r="Q1" s="5"/>
      <c r="R1" s="5"/>
    </row>
    <row r="2" spans="1:18" ht="18" thickTop="1" x14ac:dyDescent="0.3">
      <c r="A2" s="6"/>
      <c r="B2" s="6"/>
      <c r="C2" s="7" t="s">
        <v>1</v>
      </c>
      <c r="D2" s="8"/>
      <c r="E2" s="8"/>
      <c r="F2" s="8"/>
      <c r="G2" s="8"/>
      <c r="H2" s="8"/>
      <c r="I2" s="8"/>
      <c r="J2" s="9"/>
      <c r="K2" s="9"/>
      <c r="L2" s="9"/>
      <c r="M2" s="9"/>
      <c r="N2" s="10">
        <v>180000</v>
      </c>
      <c r="O2" s="11" t="s">
        <v>2</v>
      </c>
      <c r="P2"/>
      <c r="Q2" s="5"/>
      <c r="R2" s="12"/>
    </row>
    <row r="3" spans="1:18" ht="17.399999999999999" x14ac:dyDescent="0.3">
      <c r="A3" s="6"/>
      <c r="B3" s="6"/>
      <c r="C3" s="13" t="s">
        <v>3</v>
      </c>
      <c r="D3" s="14"/>
      <c r="E3" s="14"/>
      <c r="F3" s="14"/>
      <c r="G3" s="14"/>
      <c r="H3" s="14"/>
      <c r="I3" s="14"/>
      <c r="J3" s="15"/>
      <c r="K3" s="15"/>
      <c r="L3" s="15"/>
      <c r="M3" s="15"/>
      <c r="N3" s="16">
        <v>50000</v>
      </c>
      <c r="O3" s="17" t="str">
        <f>$O$2</f>
        <v>€</v>
      </c>
      <c r="P3"/>
      <c r="Q3" s="5"/>
      <c r="R3" s="5"/>
    </row>
    <row r="4" spans="1:18" ht="17.399999999999999" x14ac:dyDescent="0.3">
      <c r="A4" s="6"/>
      <c r="B4" s="6"/>
      <c r="C4" s="13" t="s">
        <v>4</v>
      </c>
      <c r="D4" s="14"/>
      <c r="E4" s="14"/>
      <c r="F4" s="14"/>
      <c r="G4" s="14"/>
      <c r="H4" s="14"/>
      <c r="I4" s="14"/>
      <c r="J4" s="15"/>
      <c r="K4" s="15"/>
      <c r="L4" s="15"/>
      <c r="M4" s="15"/>
      <c r="N4" s="16">
        <v>12</v>
      </c>
      <c r="O4" s="17" t="s">
        <v>5</v>
      </c>
      <c r="P4"/>
    </row>
    <row r="5" spans="1:18" ht="17.399999999999999" x14ac:dyDescent="0.3">
      <c r="A5" s="6"/>
      <c r="B5" s="6"/>
      <c r="C5" s="13" t="s">
        <v>6</v>
      </c>
      <c r="D5" s="14"/>
      <c r="E5" s="14"/>
      <c r="F5" s="14"/>
      <c r="G5" s="14"/>
      <c r="H5" s="14"/>
      <c r="I5" s="14"/>
      <c r="J5" s="15"/>
      <c r="K5" s="15"/>
      <c r="L5" s="15"/>
      <c r="M5" s="15"/>
      <c r="N5" s="18">
        <v>10000</v>
      </c>
      <c r="O5" s="19" t="s">
        <v>7</v>
      </c>
      <c r="P5"/>
    </row>
    <row r="6" spans="1:18" ht="17.399999999999999" x14ac:dyDescent="0.3">
      <c r="A6" s="6"/>
      <c r="B6" s="6"/>
      <c r="C6" s="13" t="s">
        <v>8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20">
        <f>N5/N4</f>
        <v>833.33333333333337</v>
      </c>
      <c r="O6" s="17" t="str">
        <f>$O$5&amp;"/Jahr"</f>
        <v>h/Jahr</v>
      </c>
      <c r="P6"/>
    </row>
    <row r="7" spans="1:18" ht="17.399999999999999" x14ac:dyDescent="0.3">
      <c r="A7" s="6"/>
      <c r="B7" s="6"/>
      <c r="C7" s="13" t="s">
        <v>9</v>
      </c>
      <c r="D7" s="14"/>
      <c r="E7" s="14"/>
      <c r="F7" s="14"/>
      <c r="G7" s="14"/>
      <c r="H7" s="14"/>
      <c r="I7" s="14"/>
      <c r="J7" s="15"/>
      <c r="K7" s="15"/>
      <c r="L7" s="15"/>
      <c r="M7" s="15"/>
      <c r="N7" s="21">
        <v>2</v>
      </c>
      <c r="O7" s="17" t="s">
        <v>10</v>
      </c>
      <c r="P7"/>
    </row>
    <row r="8" spans="1:18" ht="17.399999999999999" x14ac:dyDescent="0.3">
      <c r="A8" s="6"/>
      <c r="B8" s="6"/>
      <c r="C8" s="13" t="s">
        <v>11</v>
      </c>
      <c r="D8" s="14"/>
      <c r="E8" s="14"/>
      <c r="F8" s="14"/>
      <c r="G8" s="14"/>
      <c r="H8" s="14"/>
      <c r="I8" s="14"/>
      <c r="J8" s="15"/>
      <c r="K8" s="15"/>
      <c r="L8" s="15"/>
      <c r="M8" s="15"/>
      <c r="N8" s="22">
        <v>0.5</v>
      </c>
      <c r="O8" s="17" t="s">
        <v>12</v>
      </c>
      <c r="P8"/>
    </row>
    <row r="9" spans="1:18" ht="17.399999999999999" x14ac:dyDescent="0.3">
      <c r="A9" s="6"/>
      <c r="B9" s="6"/>
      <c r="C9" s="23" t="s">
        <v>13</v>
      </c>
      <c r="D9" s="24"/>
      <c r="E9" s="24"/>
      <c r="F9" s="24"/>
      <c r="G9" s="24"/>
      <c r="H9" s="24"/>
      <c r="I9" s="24"/>
      <c r="J9" s="25"/>
      <c r="K9" s="25"/>
      <c r="L9" s="25"/>
      <c r="M9" s="25"/>
      <c r="N9" s="26">
        <v>1</v>
      </c>
      <c r="O9" s="27" t="s">
        <v>12</v>
      </c>
      <c r="P9"/>
    </row>
    <row r="10" spans="1:18" ht="17.399999999999999" x14ac:dyDescent="0.3">
      <c r="A10" s="6"/>
      <c r="B10" s="6"/>
      <c r="C10" s="28" t="s">
        <v>14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0"/>
      <c r="O10" s="31"/>
      <c r="P10"/>
    </row>
    <row r="11" spans="1:18" ht="17.399999999999999" x14ac:dyDescent="0.3">
      <c r="A11" s="6"/>
      <c r="B11" s="6"/>
      <c r="C11" s="28"/>
      <c r="D11" s="32" t="s">
        <v>15</v>
      </c>
      <c r="E11" s="32"/>
      <c r="F11" s="33"/>
      <c r="G11" s="34" t="str">
        <f>$O$5&amp;"    =&gt;"</f>
        <v>h    =&gt;</v>
      </c>
      <c r="H11" s="35">
        <v>1</v>
      </c>
      <c r="I11" s="36" t="s">
        <v>16</v>
      </c>
      <c r="J11" s="34"/>
      <c r="K11" s="37"/>
      <c r="L11" s="34"/>
      <c r="M11" s="34"/>
      <c r="N11" s="38" t="s">
        <v>17</v>
      </c>
      <c r="O11" s="39">
        <v>11</v>
      </c>
      <c r="P11"/>
    </row>
    <row r="12" spans="1:18" ht="17.399999999999999" x14ac:dyDescent="0.3">
      <c r="A12" s="6"/>
      <c r="B12" s="6"/>
      <c r="C12" s="40"/>
      <c r="D12" s="41" t="s">
        <v>15</v>
      </c>
      <c r="E12" s="41"/>
      <c r="F12" s="42"/>
      <c r="G12" s="25" t="str">
        <f>$O$5&amp;"    =&gt;"</f>
        <v>h    =&gt;</v>
      </c>
      <c r="H12" s="43"/>
      <c r="I12" s="44" t="s">
        <v>18</v>
      </c>
      <c r="J12" s="45"/>
      <c r="K12" s="45"/>
      <c r="L12" s="46" t="s">
        <v>19</v>
      </c>
      <c r="M12" s="47"/>
      <c r="N12" s="48" t="s">
        <v>17</v>
      </c>
      <c r="O12" s="49"/>
      <c r="P12"/>
    </row>
    <row r="13" spans="1:18" ht="17.399999999999999" x14ac:dyDescent="0.3">
      <c r="A13" s="6"/>
      <c r="B13" s="6"/>
      <c r="C13" s="28" t="s">
        <v>20</v>
      </c>
      <c r="D13" s="50"/>
      <c r="E13" s="50"/>
      <c r="F13" s="51"/>
      <c r="G13" s="52"/>
      <c r="H13" s="53"/>
      <c r="I13" s="52"/>
      <c r="J13" s="54"/>
      <c r="K13" s="54"/>
      <c r="L13" s="55"/>
      <c r="M13" s="55"/>
      <c r="N13" s="56"/>
      <c r="O13" s="57"/>
      <c r="P13"/>
    </row>
    <row r="14" spans="1:18" ht="17.399999999999999" x14ac:dyDescent="0.3">
      <c r="A14" s="6"/>
      <c r="B14" s="6"/>
      <c r="C14" s="28"/>
      <c r="D14" s="58" t="s">
        <v>21</v>
      </c>
      <c r="E14" s="58"/>
      <c r="F14" s="59"/>
      <c r="G14" s="60"/>
      <c r="H14" s="60"/>
      <c r="I14" s="60"/>
      <c r="J14" s="61">
        <v>14</v>
      </c>
      <c r="K14" s="62" t="str">
        <f>"l / "&amp;$O$5&amp;"  × "</f>
        <v xml:space="preserve">l / h  × </v>
      </c>
      <c r="L14" s="61">
        <v>1</v>
      </c>
      <c r="M14" s="63" t="str">
        <f>$O$2&amp;" / l  ="</f>
        <v>€ / l  =</v>
      </c>
      <c r="N14" s="64">
        <f>L14*J14</f>
        <v>14</v>
      </c>
      <c r="O14" s="65" t="str">
        <f>$O$2&amp;" / "&amp;$O$5</f>
        <v>€ / h</v>
      </c>
      <c r="P14"/>
    </row>
    <row r="15" spans="1:18" ht="17.399999999999999" x14ac:dyDescent="0.3">
      <c r="A15" s="6"/>
      <c r="B15" s="6"/>
      <c r="C15" s="28"/>
      <c r="D15" s="66" t="s">
        <v>22</v>
      </c>
      <c r="E15" s="67"/>
      <c r="F15" s="68"/>
      <c r="G15" s="69"/>
      <c r="H15" s="69"/>
      <c r="I15" s="69"/>
      <c r="J15" s="70">
        <f>0.5%*J14</f>
        <v>7.0000000000000007E-2</v>
      </c>
      <c r="K15" s="71" t="str">
        <f>"l / "&amp;$O$5&amp;"  × "</f>
        <v xml:space="preserve">l / h  × </v>
      </c>
      <c r="L15" s="70">
        <v>3</v>
      </c>
      <c r="M15" s="72" t="str">
        <f>$O$2&amp;" / l  ="</f>
        <v>€ / l  =</v>
      </c>
      <c r="N15" s="73">
        <f>L15*J15</f>
        <v>0.21000000000000002</v>
      </c>
      <c r="O15" s="74" t="str">
        <f>$O$2&amp;" / "&amp;$O$5</f>
        <v>€ / h</v>
      </c>
      <c r="P15"/>
    </row>
    <row r="16" spans="1:18" ht="18" thickBot="1" x14ac:dyDescent="0.35">
      <c r="A16" s="6"/>
      <c r="B16" s="6"/>
      <c r="C16" s="75"/>
      <c r="D16" s="76"/>
      <c r="E16" s="76"/>
      <c r="F16" s="77"/>
      <c r="G16" s="78"/>
      <c r="H16" s="78"/>
      <c r="I16" s="78"/>
      <c r="J16" s="79"/>
      <c r="K16" s="79"/>
      <c r="L16" s="79"/>
      <c r="M16" s="79"/>
      <c r="N16" s="78"/>
      <c r="O16" s="80"/>
      <c r="P16"/>
    </row>
    <row r="17" spans="1:15" ht="18" thickTop="1" x14ac:dyDescent="0.3">
      <c r="A17" s="6"/>
      <c r="B17" s="6"/>
      <c r="C17" s="81" t="s">
        <v>23</v>
      </c>
      <c r="D17" s="82"/>
      <c r="E17" s="82"/>
      <c r="F17" s="82"/>
      <c r="G17" s="82"/>
      <c r="H17" s="82"/>
      <c r="I17" s="82"/>
      <c r="J17" s="82"/>
      <c r="K17" s="82"/>
      <c r="L17" s="83" t="s">
        <v>7</v>
      </c>
      <c r="M17" s="84">
        <v>500</v>
      </c>
      <c r="N17" s="85">
        <v>1000</v>
      </c>
      <c r="O17" s="86"/>
    </row>
    <row r="18" spans="1:15" ht="17.399999999999999" x14ac:dyDescent="0.3">
      <c r="A18" s="6"/>
      <c r="B18" s="6"/>
      <c r="C18" s="28" t="s">
        <v>24</v>
      </c>
      <c r="D18" s="29"/>
      <c r="E18" s="29"/>
      <c r="F18" s="29"/>
      <c r="G18" s="29"/>
      <c r="H18" s="29"/>
      <c r="I18" s="29"/>
      <c r="J18" s="29"/>
      <c r="K18" s="29"/>
      <c r="L18" s="87" t="s">
        <v>25</v>
      </c>
      <c r="M18" s="88"/>
      <c r="N18" s="89"/>
      <c r="O18" s="90"/>
    </row>
    <row r="19" spans="1:15" ht="17.399999999999999" x14ac:dyDescent="0.3">
      <c r="A19" s="6"/>
      <c r="B19" s="6"/>
      <c r="C19" s="91"/>
      <c r="D19" s="34" t="s">
        <v>26</v>
      </c>
      <c r="E19" s="32"/>
      <c r="F19" s="32"/>
      <c r="G19" s="34"/>
      <c r="H19" s="34"/>
      <c r="I19" s="92" t="s">
        <v>27</v>
      </c>
      <c r="J19" s="34"/>
      <c r="K19" s="34"/>
      <c r="L19" s="93" t="str">
        <f>$O$2&amp;"/J"</f>
        <v>€/J</v>
      </c>
      <c r="M19" s="94">
        <f>(180000-50000)/12</f>
        <v>10833.333333333334</v>
      </c>
      <c r="N19" s="95">
        <v>0</v>
      </c>
      <c r="O19" s="96"/>
    </row>
    <row r="20" spans="1:15" ht="17.399999999999999" x14ac:dyDescent="0.3">
      <c r="A20" s="6"/>
      <c r="B20" s="6"/>
      <c r="C20" s="91"/>
      <c r="D20" s="15" t="s">
        <v>28</v>
      </c>
      <c r="E20" s="97"/>
      <c r="F20" s="98"/>
      <c r="G20" s="99"/>
      <c r="H20" s="100"/>
      <c r="I20" s="100" t="s">
        <v>29</v>
      </c>
      <c r="J20" s="15"/>
      <c r="K20" s="15"/>
      <c r="L20" s="101" t="str">
        <f>$O$2&amp;"/J"</f>
        <v>€/J</v>
      </c>
      <c r="M20" s="102">
        <f>(180000+50000)/2*2%</f>
        <v>2300</v>
      </c>
      <c r="N20" s="103">
        <f>M20</f>
        <v>2300</v>
      </c>
      <c r="O20" s="104"/>
    </row>
    <row r="21" spans="1:15" ht="17.399999999999999" x14ac:dyDescent="0.3">
      <c r="A21" s="6"/>
      <c r="B21" s="6"/>
      <c r="C21" s="91"/>
      <c r="D21" s="15" t="s">
        <v>30</v>
      </c>
      <c r="E21" s="97"/>
      <c r="F21" s="97"/>
      <c r="G21" s="69"/>
      <c r="H21" s="69"/>
      <c r="I21" s="105">
        <f>N8</f>
        <v>0.5</v>
      </c>
      <c r="J21" s="100" t="s">
        <v>12</v>
      </c>
      <c r="K21" s="15"/>
      <c r="L21" s="101" t="str">
        <f>$O$2&amp;"/J"</f>
        <v>€/J</v>
      </c>
      <c r="M21" s="102">
        <f>I21*180000*0.01</f>
        <v>900</v>
      </c>
      <c r="N21" s="103">
        <f>M21</f>
        <v>900</v>
      </c>
      <c r="O21" s="104"/>
    </row>
    <row r="22" spans="1:15" ht="18" thickBot="1" x14ac:dyDescent="0.35">
      <c r="A22" s="6"/>
      <c r="B22" s="6"/>
      <c r="C22" s="91"/>
      <c r="D22" s="106" t="s">
        <v>31</v>
      </c>
      <c r="E22" s="107"/>
      <c r="F22" s="107"/>
      <c r="G22" s="108"/>
      <c r="H22" s="108"/>
      <c r="I22" s="109">
        <f>N9</f>
        <v>1</v>
      </c>
      <c r="J22" s="110" t="s">
        <v>12</v>
      </c>
      <c r="K22" s="106"/>
      <c r="L22" s="111" t="str">
        <f>$O$2&amp;"/J"</f>
        <v>€/J</v>
      </c>
      <c r="M22" s="112">
        <f>I22*N2*0.01</f>
        <v>1800</v>
      </c>
      <c r="N22" s="113">
        <f>M22</f>
        <v>1800</v>
      </c>
      <c r="O22" s="114"/>
    </row>
    <row r="23" spans="1:15" ht="18" thickTop="1" x14ac:dyDescent="0.3">
      <c r="A23" s="6"/>
      <c r="B23" s="6"/>
      <c r="C23" s="91"/>
      <c r="D23" s="115" t="s">
        <v>32</v>
      </c>
      <c r="E23" s="115"/>
      <c r="F23" s="115"/>
      <c r="G23" s="115"/>
      <c r="H23" s="115"/>
      <c r="I23" s="116" t="s">
        <v>33</v>
      </c>
      <c r="J23" s="116"/>
      <c r="K23" s="116"/>
      <c r="L23" s="117" t="str">
        <f>$O$2&amp;"/J"</f>
        <v>€/J</v>
      </c>
      <c r="M23" s="118">
        <f>SUM(M19:M22)</f>
        <v>15833.333333333334</v>
      </c>
      <c r="N23" s="118">
        <f>SUM(N19:N22)</f>
        <v>5000</v>
      </c>
      <c r="O23" s="120"/>
    </row>
    <row r="24" spans="1:15" ht="18" thickBot="1" x14ac:dyDescent="0.35">
      <c r="A24" s="6"/>
      <c r="B24" s="6"/>
      <c r="C24" s="121"/>
      <c r="D24" s="122"/>
      <c r="E24" s="122"/>
      <c r="F24" s="122"/>
      <c r="G24" s="122"/>
      <c r="H24" s="122"/>
      <c r="I24" s="122" t="str">
        <f>"je "&amp;$O$5</f>
        <v>je h</v>
      </c>
      <c r="J24" s="122"/>
      <c r="K24" s="122"/>
      <c r="L24" s="123" t="str">
        <f>$O$2&amp;"/"&amp;$O$5</f>
        <v>€/h</v>
      </c>
      <c r="M24" s="124">
        <f>M23/M17</f>
        <v>31.666666666666668</v>
      </c>
      <c r="N24" s="124">
        <f>N23/N17</f>
        <v>5</v>
      </c>
      <c r="O24" s="125"/>
    </row>
    <row r="25" spans="1:15" ht="17.399999999999999" x14ac:dyDescent="0.3">
      <c r="A25" s="6"/>
      <c r="B25" s="6"/>
      <c r="C25" s="28" t="s">
        <v>34</v>
      </c>
      <c r="D25" s="29"/>
      <c r="E25" s="29"/>
      <c r="F25" s="29"/>
      <c r="G25" s="29"/>
      <c r="H25" s="29"/>
      <c r="I25" s="29"/>
      <c r="J25" s="29"/>
      <c r="K25" s="29"/>
      <c r="L25" s="126"/>
      <c r="M25" s="127"/>
      <c r="N25" s="128"/>
      <c r="O25" s="129"/>
    </row>
    <row r="26" spans="1:15" ht="17.399999999999999" x14ac:dyDescent="0.3">
      <c r="A26" s="6"/>
      <c r="B26" s="6"/>
      <c r="C26" s="91"/>
      <c r="D26" s="34" t="s">
        <v>35</v>
      </c>
      <c r="E26" s="34"/>
      <c r="F26" s="34"/>
      <c r="G26" s="92"/>
      <c r="H26" s="34"/>
      <c r="I26" s="92" t="s">
        <v>36</v>
      </c>
      <c r="J26" s="34"/>
      <c r="K26" s="34"/>
      <c r="L26" s="93" t="str">
        <f>$O$2&amp;"/"&amp;$O$5</f>
        <v>€/h</v>
      </c>
      <c r="M26" s="130">
        <v>0</v>
      </c>
      <c r="N26" s="131">
        <f>(180000-50000)/10000</f>
        <v>13</v>
      </c>
      <c r="O26" s="132"/>
    </row>
    <row r="27" spans="1:15" ht="17.399999999999999" x14ac:dyDescent="0.3">
      <c r="A27" s="6"/>
      <c r="B27" s="6"/>
      <c r="C27" s="91"/>
      <c r="D27" s="15" t="s">
        <v>37</v>
      </c>
      <c r="E27" s="15"/>
      <c r="F27" s="15"/>
      <c r="G27" s="15"/>
      <c r="H27" s="15"/>
      <c r="I27" s="15"/>
      <c r="J27" s="15"/>
      <c r="K27" s="15"/>
      <c r="L27" s="101" t="str">
        <f>$O$2&amp;"/"&amp;$O$5</f>
        <v>€/h</v>
      </c>
      <c r="M27" s="133">
        <v>11</v>
      </c>
      <c r="N27" s="134">
        <v>11</v>
      </c>
      <c r="O27" s="135"/>
    </row>
    <row r="28" spans="1:15" ht="18" thickBot="1" x14ac:dyDescent="0.35">
      <c r="A28" s="6"/>
      <c r="B28" s="6"/>
      <c r="C28" s="91"/>
      <c r="D28" s="136" t="s">
        <v>38</v>
      </c>
      <c r="E28" s="106"/>
      <c r="F28" s="106"/>
      <c r="G28" s="106"/>
      <c r="H28" s="106"/>
      <c r="I28" s="106"/>
      <c r="J28" s="106"/>
      <c r="K28" s="106"/>
      <c r="L28" s="111" t="str">
        <f>$O$2&amp;"/"&amp;$O$5</f>
        <v>€/h</v>
      </c>
      <c r="M28" s="137">
        <f>N14+N15</f>
        <v>14.21</v>
      </c>
      <c r="N28" s="138">
        <f>N14+N15</f>
        <v>14.21</v>
      </c>
      <c r="O28" s="139"/>
    </row>
    <row r="29" spans="1:15" ht="18" thickTop="1" x14ac:dyDescent="0.3">
      <c r="A29" s="6"/>
      <c r="B29" s="6"/>
      <c r="C29" s="91"/>
      <c r="D29" s="115" t="s">
        <v>39</v>
      </c>
      <c r="E29" s="115"/>
      <c r="F29" s="115"/>
      <c r="G29" s="115"/>
      <c r="H29" s="115"/>
      <c r="I29" s="116" t="str">
        <f>"je "&amp;$O$5</f>
        <v>je h</v>
      </c>
      <c r="J29" s="116"/>
      <c r="K29" s="116"/>
      <c r="L29" s="140" t="str">
        <f>$O$2&amp;"/"&amp;$O$5</f>
        <v>€/h</v>
      </c>
      <c r="M29" s="141">
        <f>M28+M27+M26</f>
        <v>25.21</v>
      </c>
      <c r="N29" s="141">
        <f>N28+N27+N26</f>
        <v>38.21</v>
      </c>
      <c r="O29" s="142"/>
    </row>
    <row r="30" spans="1:15" ht="18" thickBot="1" x14ac:dyDescent="0.35">
      <c r="A30" s="6"/>
      <c r="B30" s="6"/>
      <c r="C30" s="121"/>
      <c r="D30" s="122"/>
      <c r="E30" s="122"/>
      <c r="F30" s="122"/>
      <c r="G30" s="122"/>
      <c r="H30" s="122"/>
      <c r="I30" s="122" t="s">
        <v>33</v>
      </c>
      <c r="J30" s="122"/>
      <c r="K30" s="122"/>
      <c r="L30" s="143" t="str">
        <f>$O$2&amp;"/J"</f>
        <v>€/J</v>
      </c>
      <c r="M30" s="144">
        <f>M29*M17</f>
        <v>12605</v>
      </c>
      <c r="N30" s="144">
        <f>N29*N17</f>
        <v>38210</v>
      </c>
      <c r="O30" s="145"/>
    </row>
    <row r="31" spans="1:15" ht="17.399999999999999" x14ac:dyDescent="0.3">
      <c r="A31" s="6"/>
      <c r="B31" s="6"/>
      <c r="C31" s="146" t="s">
        <v>40</v>
      </c>
      <c r="D31" s="29"/>
      <c r="E31" s="29"/>
      <c r="F31" s="29"/>
      <c r="G31" s="29"/>
      <c r="H31" s="29"/>
      <c r="I31" s="29"/>
      <c r="J31" s="29"/>
      <c r="K31" s="29"/>
      <c r="L31" s="126"/>
      <c r="M31" s="147"/>
      <c r="N31" s="148"/>
      <c r="O31" s="149"/>
    </row>
    <row r="32" spans="1:15" ht="17.399999999999999" x14ac:dyDescent="0.3">
      <c r="A32" s="6"/>
      <c r="B32" s="6"/>
      <c r="C32" s="28"/>
      <c r="D32" s="115" t="s">
        <v>41</v>
      </c>
      <c r="E32" s="115"/>
      <c r="F32" s="115"/>
      <c r="G32" s="115"/>
      <c r="H32" s="115"/>
      <c r="I32" s="116" t="s">
        <v>33</v>
      </c>
      <c r="J32" s="116"/>
      <c r="K32" s="116"/>
      <c r="L32" s="117" t="str">
        <f>$O$2&amp;"/J"</f>
        <v>€/J</v>
      </c>
      <c r="M32" s="118">
        <f>M30+M23</f>
        <v>28438.333333333336</v>
      </c>
      <c r="N32" s="119">
        <f>N30+N23</f>
        <v>43210</v>
      </c>
      <c r="O32" s="120"/>
    </row>
    <row r="33" spans="1:19" ht="18" thickBot="1" x14ac:dyDescent="0.35">
      <c r="A33" s="6"/>
      <c r="B33" s="6"/>
      <c r="C33" s="150"/>
      <c r="D33" s="151" t="s">
        <v>42</v>
      </c>
      <c r="E33" s="152"/>
      <c r="F33" s="152"/>
      <c r="G33" s="152"/>
      <c r="H33" s="152"/>
      <c r="I33" s="152" t="str">
        <f>"je "&amp;$O$5</f>
        <v>je h</v>
      </c>
      <c r="J33" s="152"/>
      <c r="K33" s="152"/>
      <c r="L33" s="153" t="str">
        <f>$O$2&amp;"/"&amp;$O$5</f>
        <v>€/h</v>
      </c>
      <c r="M33" s="154">
        <f>M32/M17</f>
        <v>56.876666666666672</v>
      </c>
      <c r="N33" s="154">
        <f>N32/N17</f>
        <v>43.21</v>
      </c>
      <c r="O33" s="155"/>
      <c r="S33" s="159"/>
    </row>
    <row r="34" spans="1:19" ht="18" thickTop="1" x14ac:dyDescent="0.3">
      <c r="A34" s="6"/>
      <c r="B34" s="6"/>
      <c r="C34" s="156"/>
      <c r="D34" s="29"/>
      <c r="E34" s="115"/>
      <c r="F34" s="115"/>
      <c r="G34" s="115"/>
      <c r="H34" s="115"/>
      <c r="I34" s="115"/>
      <c r="J34" s="115"/>
      <c r="K34" s="115"/>
      <c r="L34" s="156"/>
      <c r="M34" s="157"/>
      <c r="N34" s="157"/>
      <c r="O34" s="157"/>
      <c r="R34" s="160"/>
    </row>
    <row r="35" spans="1:19" ht="17.399999999999999" x14ac:dyDescent="0.3">
      <c r="A35" s="6"/>
      <c r="B35" s="6"/>
      <c r="C35" s="156"/>
      <c r="D35" s="29"/>
      <c r="E35" s="115"/>
      <c r="F35" s="115"/>
      <c r="G35" s="115"/>
      <c r="H35" s="115"/>
      <c r="I35" s="115"/>
      <c r="J35" s="115"/>
      <c r="K35" s="115"/>
      <c r="L35" s="156"/>
      <c r="M35" s="157"/>
      <c r="N35" s="157"/>
      <c r="O35" s="157"/>
      <c r="R35" s="160"/>
    </row>
    <row r="36" spans="1:19" ht="17.399999999999999" x14ac:dyDescent="0.3">
      <c r="A36" s="6"/>
      <c r="B36" s="6"/>
      <c r="C36" s="156"/>
      <c r="D36" s="29"/>
      <c r="E36" s="115"/>
      <c r="F36" s="115"/>
      <c r="G36" s="115"/>
      <c r="H36" s="115"/>
      <c r="I36" s="115"/>
      <c r="J36" s="115"/>
      <c r="K36" s="115"/>
      <c r="L36" s="156"/>
      <c r="M36" s="157"/>
      <c r="N36" s="157"/>
      <c r="O36" s="157"/>
      <c r="R36" s="160"/>
    </row>
    <row r="38" spans="1:19" x14ac:dyDescent="0.25">
      <c r="R38" s="159" t="s">
        <v>43</v>
      </c>
    </row>
    <row r="39" spans="1:19" x14ac:dyDescent="0.25">
      <c r="R39" s="2">
        <v>0</v>
      </c>
      <c r="S39" s="2">
        <v>11</v>
      </c>
    </row>
    <row r="40" spans="1:19" x14ac:dyDescent="0.25">
      <c r="R40" s="2">
        <v>90</v>
      </c>
      <c r="S40" s="2">
        <v>0</v>
      </c>
    </row>
    <row r="45" spans="1:19" ht="7.05" customHeight="1" x14ac:dyDescent="0.25"/>
  </sheetData>
  <pageMargins left="0.70866141732283472" right="0.39370078740157483" top="0.39370078740157483" bottom="0.19685039370078741" header="0.31496062992125984" footer="0.17"/>
  <pageSetup paperSize="9" firstPageNumber="2" orientation="portrait" blackAndWhite="1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MaKo Formular3 ohne Formeln</vt:lpstr>
      <vt:lpstr>'MaKo Formular3 ohne Formeln'!Druckbereich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2021-03-17T13:56:03Z</cp:lastPrinted>
  <dcterms:created xsi:type="dcterms:W3CDTF">2021-03-17T13:05:07Z</dcterms:created>
  <dcterms:modified xsi:type="dcterms:W3CDTF">2021-03-17T14:17:01Z</dcterms:modified>
</cp:coreProperties>
</file>