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rbeitsblatt aufbereitet" sheetId="3" r:id="rId1"/>
  </sheets>
  <calcPr calcId="145621"/>
</workbook>
</file>

<file path=xl/calcChain.xml><?xml version="1.0" encoding="utf-8"?>
<calcChain xmlns="http://schemas.openxmlformats.org/spreadsheetml/2006/main">
  <c r="C34" i="3" l="1"/>
  <c r="D33" i="3"/>
  <c r="E33" i="3" s="1"/>
  <c r="E34" i="3" s="1"/>
  <c r="C30" i="3"/>
  <c r="D29" i="3"/>
  <c r="D28" i="3"/>
  <c r="E28" i="3" s="1"/>
  <c r="C25" i="3"/>
  <c r="D24" i="3"/>
  <c r="E24" i="3" s="1"/>
  <c r="D23" i="3"/>
  <c r="E23" i="3" s="1"/>
  <c r="D22" i="3"/>
  <c r="E22" i="3" s="1"/>
  <c r="D21" i="3"/>
  <c r="E21" i="3" s="1"/>
  <c r="D20" i="3"/>
  <c r="E20" i="3" s="1"/>
  <c r="B43" i="3"/>
  <c r="E10" i="3"/>
  <c r="D10" i="3"/>
  <c r="C10" i="3"/>
  <c r="D15" i="3" l="1"/>
  <c r="D17" i="3" s="1"/>
  <c r="E15" i="3"/>
  <c r="E17" i="3" s="1"/>
  <c r="D30" i="3"/>
  <c r="D34" i="3"/>
  <c r="D25" i="3"/>
  <c r="E25" i="3"/>
  <c r="E29" i="3"/>
  <c r="E30" i="3" s="1"/>
  <c r="C15" i="3"/>
  <c r="C17" i="3" s="1"/>
  <c r="C36" i="3" s="1"/>
  <c r="C41" i="3" s="1"/>
  <c r="D36" i="3" l="1"/>
  <c r="D41" i="3" s="1"/>
  <c r="E36" i="3"/>
  <c r="E41" i="3" l="1"/>
</calcChain>
</file>

<file path=xl/sharedStrings.xml><?xml version="1.0" encoding="utf-8"?>
<sst xmlns="http://schemas.openxmlformats.org/spreadsheetml/2006/main" count="45" uniqueCount="45">
  <si>
    <t>Jahr</t>
  </si>
  <si>
    <t>KOSTEN (€/a)</t>
  </si>
  <si>
    <t>Kalkulatorische Kosten für UV</t>
  </si>
  <si>
    <t>Brennstoffkosten</t>
  </si>
  <si>
    <t>Stromversorgung</t>
  </si>
  <si>
    <t>Ascheentsorgung</t>
  </si>
  <si>
    <t>Wasseraufbereitung</t>
  </si>
  <si>
    <t>Hilfs- und Betriebsstoffe</t>
  </si>
  <si>
    <t>Summe verbrauchsgeb. Kosten</t>
  </si>
  <si>
    <t>Laufende Betriebsführung</t>
  </si>
  <si>
    <t>Wartung und Instandhaltung</t>
  </si>
  <si>
    <t>Summe betriebsgeb. Kosten</t>
  </si>
  <si>
    <t>Versicherung</t>
  </si>
  <si>
    <t>Summe sonstige Kosten</t>
  </si>
  <si>
    <t>Summe jährliche Gesamtkosten</t>
  </si>
  <si>
    <t>Kalkulatorische Kosten (Zins und Abschreibung) für AV</t>
  </si>
  <si>
    <t>Verbrauchsgebundene Kosten (pagatorisch)</t>
  </si>
  <si>
    <t>Betriebsgebundene Kosten (pagatorisch)</t>
  </si>
  <si>
    <t>Sonstige Kosten (pagatorisch)</t>
  </si>
  <si>
    <t>Anschaffung der EE-Anlage</t>
  </si>
  <si>
    <t>Nutzungsdauer</t>
  </si>
  <si>
    <t>3 Jahre</t>
  </si>
  <si>
    <t>Annuitätenfaktor</t>
  </si>
  <si>
    <t>Tilgung</t>
  </si>
  <si>
    <t>Zins</t>
  </si>
  <si>
    <t>Summe Kapitaldienst</t>
  </si>
  <si>
    <t>Cash-Flow vor Kapitaldienst</t>
  </si>
  <si>
    <t>Annnual Debt Service Cover Ratio</t>
  </si>
  <si>
    <t>Kapitaldienst für Tilgungsdarlehen</t>
  </si>
  <si>
    <t>Summe kalkulatorische Kapitalkosten</t>
  </si>
  <si>
    <t>kalkulatorische Kapitalkosten bei einem Kalkulationszinssatz von 5%</t>
  </si>
  <si>
    <t>Cash-Flow nach Kapitaldienst</t>
  </si>
  <si>
    <t>kalkulatorischer Gewinn(+) bzw. Verlust(-)</t>
  </si>
  <si>
    <t>Anschaffungsjahr 0</t>
  </si>
  <si>
    <t>Nutzungsjahr</t>
  </si>
  <si>
    <t>STROMEINSPEISUNG [MWh/a]</t>
  </si>
  <si>
    <t>Ermitteln Sie daraus</t>
  </si>
  <si>
    <t>1. den Kapitalwert der kalkulatorischen Gewinne bzw. Verluste</t>
  </si>
  <si>
    <t>2. den "durchschnittlichen jährlichen Gewinn bzw. Verlust"</t>
  </si>
  <si>
    <t>Vermögenszuwachs durch die Anschaffung der EE-Anlage:</t>
  </si>
  <si>
    <r>
      <rPr>
        <b/>
        <sz val="11"/>
        <color theme="1"/>
        <rFont val="Calibri"/>
        <family val="2"/>
        <scheme val="minor"/>
      </rPr>
      <t>LEISTUNG:</t>
    </r>
    <r>
      <rPr>
        <sz val="11"/>
        <color theme="1"/>
        <rFont val="Calibri"/>
        <family val="2"/>
        <scheme val="minor"/>
      </rPr>
      <t xml:space="preserve">  (€/a) bei Erlösen aus Stromeinspeisung bei 140,00 €/MWh</t>
    </r>
  </si>
  <si>
    <t>Vermögenszuwachs durch Geldanlage (5 Mio. Euro) in Bodmer-Amazonas-Sustainable-Forest-Fund:</t>
  </si>
  <si>
    <t>Vermögensentwicklung mit der thesaurierenden Alternativanlage (Bodmer-Amazonas-Sustainable-Forest-Fund):</t>
  </si>
  <si>
    <t>3. die "durchschnittliche Rentabilität" in den drei Jahren der Nutzungsdauer</t>
  </si>
  <si>
    <t>zu Aufgabe 1: (gegeben sind die bereits erfassten Daten; gesucht sind die Werte in den gelb hinterlegten Feldern)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</si>
</sst>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\+#,##0;\-#,##0"/>
    <numFmt numFmtId="165" formatCode="0.000%"/>
    <numFmt numFmtId="166" formatCode="_-* #,##0.0000\ _€_-;\-* #,##0.00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1" applyFont="1" applyAlignment="1"/>
    <xf numFmtId="8" fontId="0" fillId="0" borderId="0" xfId="0" applyNumberFormat="1"/>
    <xf numFmtId="44" fontId="2" fillId="0" borderId="0" xfId="1" applyFont="1"/>
    <xf numFmtId="165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vertical="center"/>
    </xf>
    <xf numFmtId="8" fontId="4" fillId="2" borderId="1" xfId="0" applyNumberFormat="1" applyFont="1" applyFill="1" applyBorder="1"/>
    <xf numFmtId="10" fontId="4" fillId="2" borderId="1" xfId="2" applyNumberFormat="1" applyFont="1" applyFill="1" applyBorder="1"/>
    <xf numFmtId="164" fontId="4" fillId="2" borderId="1" xfId="0" applyNumberFormat="1" applyFont="1" applyFill="1" applyBorder="1"/>
    <xf numFmtId="44" fontId="3" fillId="2" borderId="1" xfId="1" applyFont="1" applyFill="1" applyBorder="1" applyAlignment="1"/>
    <xf numFmtId="44" fontId="4" fillId="2" borderId="1" xfId="0" applyNumberFormat="1" applyFont="1" applyFill="1" applyBorder="1"/>
    <xf numFmtId="164" fontId="3" fillId="2" borderId="1" xfId="0" applyNumberFormat="1" applyFont="1" applyFill="1" applyBorder="1" applyAlignment="1"/>
    <xf numFmtId="166" fontId="4" fillId="2" borderId="1" xfId="3" applyNumberFormat="1" applyFont="1" applyFill="1" applyBorder="1"/>
    <xf numFmtId="44" fontId="4" fillId="2" borderId="1" xfId="1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164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3" fontId="0" fillId="0" borderId="1" xfId="0" applyNumberFormat="1" applyBorder="1"/>
    <xf numFmtId="44" fontId="10" fillId="0" borderId="1" xfId="1" applyFont="1" applyBorder="1" applyAlignment="1"/>
    <xf numFmtId="1" fontId="0" fillId="0" borderId="1" xfId="0" applyNumberFormat="1" applyBorder="1" applyAlignment="1"/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indent="2"/>
    </xf>
    <xf numFmtId="44" fontId="6" fillId="0" borderId="1" xfId="1" applyFont="1" applyFill="1" applyBorder="1" applyAlignment="1"/>
    <xf numFmtId="44" fontId="6" fillId="0" borderId="1" xfId="1" applyFont="1" applyBorder="1" applyAlignment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44" fontId="7" fillId="0" borderId="1" xfId="1" applyFont="1" applyFill="1" applyBorder="1" applyAlignment="1"/>
    <xf numFmtId="44" fontId="0" fillId="0" borderId="1" xfId="1" applyFont="1" applyBorder="1" applyAlignment="1"/>
    <xf numFmtId="44" fontId="2" fillId="0" borderId="1" xfId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/>
    <xf numFmtId="44" fontId="3" fillId="0" borderId="1" xfId="1" applyFont="1" applyBorder="1" applyAlignment="1"/>
    <xf numFmtId="0" fontId="5" fillId="0" borderId="1" xfId="0" applyFont="1" applyBorder="1" applyAlignment="1">
      <alignment horizontal="left" wrapText="1" indent="1"/>
    </xf>
    <xf numFmtId="44" fontId="8" fillId="0" borderId="1" xfId="1" applyFont="1" applyFill="1" applyBorder="1" applyAlignment="1"/>
    <xf numFmtId="0" fontId="0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44" fontId="3" fillId="0" borderId="1" xfId="1" applyFont="1" applyFill="1" applyBorder="1"/>
    <xf numFmtId="0" fontId="9" fillId="0" borderId="1" xfId="0" applyFont="1" applyBorder="1" applyAlignment="1">
      <alignment wrapText="1"/>
    </xf>
    <xf numFmtId="44" fontId="2" fillId="0" borderId="1" xfId="1" applyFont="1" applyBorder="1"/>
    <xf numFmtId="44" fontId="3" fillId="0" borderId="1" xfId="1" applyFont="1" applyFill="1" applyBorder="1" applyAlignment="1"/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</cellXfs>
  <cellStyles count="4">
    <cellStyle name="Komma" xfId="3" builtin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workbookViewId="0">
      <selection activeCell="A63" sqref="A63"/>
    </sheetView>
  </sheetViews>
  <sheetFormatPr baseColWidth="10" defaultRowHeight="15" x14ac:dyDescent="0.25"/>
  <cols>
    <col min="1" max="1" width="39.42578125" style="7" bestFit="1" customWidth="1"/>
    <col min="2" max="2" width="21" customWidth="1"/>
    <col min="3" max="3" width="16" customWidth="1"/>
    <col min="4" max="4" width="15.5703125" customWidth="1"/>
    <col min="5" max="5" width="16.28515625" customWidth="1"/>
    <col min="8" max="8" width="15.5703125" bestFit="1" customWidth="1"/>
    <col min="10" max="10" width="13.85546875" bestFit="1" customWidth="1"/>
    <col min="11" max="11" width="15.140625" bestFit="1" customWidth="1"/>
  </cols>
  <sheetData>
    <row r="1" spans="1:11" x14ac:dyDescent="0.25">
      <c r="A1" s="9"/>
    </row>
    <row r="2" spans="1:11" ht="41.25" customHeight="1" x14ac:dyDescent="0.3">
      <c r="A2" s="53" t="s">
        <v>44</v>
      </c>
      <c r="B2" s="54"/>
      <c r="C2" s="54"/>
      <c r="D2" s="54"/>
      <c r="E2" s="54"/>
    </row>
    <row r="3" spans="1:11" x14ac:dyDescent="0.25">
      <c r="A3" s="21"/>
      <c r="B3" s="22"/>
      <c r="C3" s="23" t="s">
        <v>34</v>
      </c>
      <c r="D3" s="23"/>
      <c r="E3" s="23"/>
    </row>
    <row r="4" spans="1:11" x14ac:dyDescent="0.25">
      <c r="A4" s="24" t="s">
        <v>0</v>
      </c>
      <c r="B4" s="25" t="s">
        <v>33</v>
      </c>
      <c r="C4" s="25">
        <v>1</v>
      </c>
      <c r="D4" s="25">
        <v>2</v>
      </c>
      <c r="E4" s="25">
        <v>3</v>
      </c>
      <c r="H4" s="1"/>
      <c r="J4" s="4"/>
      <c r="K4" s="4"/>
    </row>
    <row r="5" spans="1:11" x14ac:dyDescent="0.25">
      <c r="A5" s="24" t="s">
        <v>19</v>
      </c>
      <c r="B5" s="26">
        <v>10000000</v>
      </c>
      <c r="C5" s="25"/>
      <c r="D5" s="25"/>
      <c r="E5" s="25"/>
    </row>
    <row r="6" spans="1:11" x14ac:dyDescent="0.25">
      <c r="A6" s="24" t="s">
        <v>20</v>
      </c>
      <c r="B6" s="25" t="s">
        <v>21</v>
      </c>
      <c r="C6" s="25"/>
      <c r="D6" s="25"/>
      <c r="E6" s="25"/>
      <c r="H6" s="1"/>
      <c r="J6" s="4"/>
      <c r="K6" s="4"/>
    </row>
    <row r="7" spans="1:11" x14ac:dyDescent="0.25">
      <c r="A7" s="24"/>
      <c r="B7" s="25"/>
      <c r="C7" s="25"/>
      <c r="D7" s="25"/>
      <c r="E7" s="25"/>
      <c r="H7" s="1"/>
      <c r="J7" s="4"/>
      <c r="K7" s="4"/>
    </row>
    <row r="8" spans="1:11" x14ac:dyDescent="0.25">
      <c r="A8" s="24"/>
      <c r="B8" s="25"/>
      <c r="C8" s="25"/>
      <c r="D8" s="25"/>
      <c r="E8" s="25"/>
      <c r="K8" s="4"/>
    </row>
    <row r="9" spans="1:11" x14ac:dyDescent="0.25">
      <c r="A9" s="24" t="s">
        <v>35</v>
      </c>
      <c r="B9" s="25"/>
      <c r="C9" s="27">
        <v>90400</v>
      </c>
      <c r="D9" s="27">
        <v>90400</v>
      </c>
      <c r="E9" s="27">
        <v>90400</v>
      </c>
    </row>
    <row r="10" spans="1:11" ht="30" x14ac:dyDescent="0.25">
      <c r="A10" s="24" t="s">
        <v>40</v>
      </c>
      <c r="B10" s="25"/>
      <c r="C10" s="28">
        <f>C9*140</f>
        <v>12656000</v>
      </c>
      <c r="D10" s="28">
        <f t="shared" ref="D10:E10" si="0">D9*140</f>
        <v>12656000</v>
      </c>
      <c r="E10" s="28">
        <f t="shared" si="0"/>
        <v>12656000</v>
      </c>
    </row>
    <row r="11" spans="1:11" x14ac:dyDescent="0.25">
      <c r="A11" s="24"/>
      <c r="B11" s="25"/>
      <c r="C11" s="29"/>
      <c r="D11" s="29"/>
      <c r="E11" s="29"/>
    </row>
    <row r="12" spans="1:11" x14ac:dyDescent="0.25">
      <c r="A12" s="24"/>
      <c r="B12" s="25"/>
      <c r="C12" s="29"/>
      <c r="D12" s="29"/>
      <c r="E12" s="29"/>
    </row>
    <row r="13" spans="1:11" x14ac:dyDescent="0.25">
      <c r="A13" s="24" t="s">
        <v>1</v>
      </c>
      <c r="B13" s="25"/>
      <c r="C13" s="29"/>
      <c r="D13" s="29"/>
      <c r="E13" s="29"/>
    </row>
    <row r="14" spans="1:11" ht="30" x14ac:dyDescent="0.25">
      <c r="A14" s="30" t="s">
        <v>30</v>
      </c>
      <c r="B14" s="31"/>
      <c r="C14" s="29"/>
      <c r="D14" s="29"/>
      <c r="E14" s="29"/>
    </row>
    <row r="15" spans="1:11" ht="30" x14ac:dyDescent="0.25">
      <c r="A15" s="32" t="s">
        <v>15</v>
      </c>
      <c r="B15" s="33"/>
      <c r="C15" s="34">
        <f>$B5*$B43</f>
        <v>3672085.6463124505</v>
      </c>
      <c r="D15" s="34">
        <f>$B5*$B43</f>
        <v>3672085.6463124505</v>
      </c>
      <c r="E15" s="34">
        <f>$B5*$B43</f>
        <v>3672085.6463124505</v>
      </c>
    </row>
    <row r="16" spans="1:11" x14ac:dyDescent="0.25">
      <c r="A16" s="32" t="s">
        <v>2</v>
      </c>
      <c r="B16" s="33"/>
      <c r="C16" s="35">
        <v>175151.17</v>
      </c>
      <c r="D16" s="35">
        <v>176902.68170000002</v>
      </c>
      <c r="E16" s="35">
        <v>178671.70851700002</v>
      </c>
    </row>
    <row r="17" spans="1:5" x14ac:dyDescent="0.25">
      <c r="A17" s="36" t="s">
        <v>29</v>
      </c>
      <c r="B17" s="37"/>
      <c r="C17" s="38">
        <f>C15+C16</f>
        <v>3847236.8163124504</v>
      </c>
      <c r="D17" s="38">
        <f t="shared" ref="D17:E17" si="1">D15+D16</f>
        <v>3848988.3280124506</v>
      </c>
      <c r="E17" s="38">
        <f t="shared" si="1"/>
        <v>3850757.3548294506</v>
      </c>
    </row>
    <row r="18" spans="1:5" x14ac:dyDescent="0.25">
      <c r="A18" s="24"/>
      <c r="B18" s="25"/>
      <c r="C18" s="29"/>
      <c r="D18" s="29"/>
      <c r="E18" s="29"/>
    </row>
    <row r="19" spans="1:5" ht="30" x14ac:dyDescent="0.25">
      <c r="A19" s="30" t="s">
        <v>16</v>
      </c>
      <c r="B19" s="31"/>
      <c r="C19" s="29"/>
      <c r="D19" s="29"/>
      <c r="E19" s="29"/>
    </row>
    <row r="20" spans="1:5" x14ac:dyDescent="0.25">
      <c r="A20" s="32" t="s">
        <v>3</v>
      </c>
      <c r="B20" s="33"/>
      <c r="C20" s="39">
        <v>3041749.9999999995</v>
      </c>
      <c r="D20" s="39">
        <f>C20*1.15</f>
        <v>3498012.4999999991</v>
      </c>
      <c r="E20" s="39">
        <f>D20*1.15</f>
        <v>4022714.3749999986</v>
      </c>
    </row>
    <row r="21" spans="1:5" x14ac:dyDescent="0.25">
      <c r="A21" s="32" t="s">
        <v>4</v>
      </c>
      <c r="B21" s="33"/>
      <c r="C21" s="39">
        <v>1030301</v>
      </c>
      <c r="D21" s="39">
        <f t="shared" ref="D21:E24" si="2">C21*1.15</f>
        <v>1184846.1499999999</v>
      </c>
      <c r="E21" s="39">
        <f t="shared" si="2"/>
        <v>1362573.0724999998</v>
      </c>
    </row>
    <row r="22" spans="1:5" x14ac:dyDescent="0.25">
      <c r="A22" s="32" t="s">
        <v>5</v>
      </c>
      <c r="B22" s="33"/>
      <c r="C22" s="39">
        <v>412120.4</v>
      </c>
      <c r="D22" s="39">
        <f t="shared" si="2"/>
        <v>473938.45999999996</v>
      </c>
      <c r="E22" s="39">
        <f t="shared" si="2"/>
        <v>545029.22899999993</v>
      </c>
    </row>
    <row r="23" spans="1:5" x14ac:dyDescent="0.25">
      <c r="A23" s="32" t="s">
        <v>6</v>
      </c>
      <c r="B23" s="33"/>
      <c r="C23" s="39">
        <v>41212.04</v>
      </c>
      <c r="D23" s="39">
        <f t="shared" si="2"/>
        <v>47393.845999999998</v>
      </c>
      <c r="E23" s="39">
        <f t="shared" si="2"/>
        <v>54502.92289999999</v>
      </c>
    </row>
    <row r="24" spans="1:5" x14ac:dyDescent="0.25">
      <c r="A24" s="32" t="s">
        <v>7</v>
      </c>
      <c r="B24" s="33"/>
      <c r="C24" s="39">
        <v>618180.6</v>
      </c>
      <c r="D24" s="39">
        <f t="shared" si="2"/>
        <v>710907.69</v>
      </c>
      <c r="E24" s="39">
        <f t="shared" si="2"/>
        <v>817543.84349999984</v>
      </c>
    </row>
    <row r="25" spans="1:5" x14ac:dyDescent="0.25">
      <c r="A25" s="36" t="s">
        <v>8</v>
      </c>
      <c r="B25" s="37"/>
      <c r="C25" s="40">
        <f>SUM(C20:C24)</f>
        <v>5143564.0399999991</v>
      </c>
      <c r="D25" s="40">
        <f t="shared" ref="D25:E25" si="3">SUM(D20:D24)</f>
        <v>5915098.6459999979</v>
      </c>
      <c r="E25" s="40">
        <f t="shared" si="3"/>
        <v>6802363.4428999973</v>
      </c>
    </row>
    <row r="26" spans="1:5" x14ac:dyDescent="0.25">
      <c r="A26" s="24"/>
      <c r="B26" s="25"/>
      <c r="C26" s="29"/>
      <c r="D26" s="29"/>
      <c r="E26" s="29"/>
    </row>
    <row r="27" spans="1:5" x14ac:dyDescent="0.25">
      <c r="A27" s="30" t="s">
        <v>17</v>
      </c>
      <c r="B27" s="31"/>
      <c r="C27" s="29"/>
      <c r="D27" s="29"/>
      <c r="E27" s="29"/>
    </row>
    <row r="28" spans="1:5" x14ac:dyDescent="0.25">
      <c r="A28" s="32" t="s">
        <v>9</v>
      </c>
      <c r="B28" s="33"/>
      <c r="C28" s="39">
        <v>1133331.1000000001</v>
      </c>
      <c r="D28" s="39">
        <f>C28*1.15</f>
        <v>1303330.7649999999</v>
      </c>
      <c r="E28" s="39">
        <f>D28*1.15</f>
        <v>1498830.3797499998</v>
      </c>
    </row>
    <row r="29" spans="1:5" x14ac:dyDescent="0.25">
      <c r="A29" s="32" t="s">
        <v>10</v>
      </c>
      <c r="B29" s="33"/>
      <c r="C29" s="39">
        <v>824240.8</v>
      </c>
      <c r="D29" s="39">
        <f>C29*1.15</f>
        <v>947876.91999999993</v>
      </c>
      <c r="E29" s="39">
        <f>D29*1.15</f>
        <v>1090058.4579999999</v>
      </c>
    </row>
    <row r="30" spans="1:5" x14ac:dyDescent="0.25">
      <c r="A30" s="36" t="s">
        <v>11</v>
      </c>
      <c r="B30" s="37"/>
      <c r="C30" s="40">
        <f>SUM(C28:C29)</f>
        <v>1957571.9000000001</v>
      </c>
      <c r="D30" s="40">
        <f t="shared" ref="D30:E30" si="4">SUM(D28:D29)</f>
        <v>2251207.6849999996</v>
      </c>
      <c r="E30" s="40">
        <f t="shared" si="4"/>
        <v>2588888.8377499999</v>
      </c>
    </row>
    <row r="31" spans="1:5" x14ac:dyDescent="0.25">
      <c r="A31" s="24"/>
      <c r="B31" s="25"/>
      <c r="C31" s="29"/>
      <c r="D31" s="29"/>
      <c r="E31" s="29"/>
    </row>
    <row r="32" spans="1:5" x14ac:dyDescent="0.25">
      <c r="A32" s="30" t="s">
        <v>18</v>
      </c>
      <c r="B32" s="31"/>
      <c r="C32" s="29"/>
      <c r="D32" s="29"/>
      <c r="E32" s="29"/>
    </row>
    <row r="33" spans="1:11" x14ac:dyDescent="0.25">
      <c r="A33" s="32" t="s">
        <v>12</v>
      </c>
      <c r="B33" s="33"/>
      <c r="C33" s="39">
        <v>309090.3</v>
      </c>
      <c r="D33" s="39">
        <f>C33*1.15</f>
        <v>355453.84499999997</v>
      </c>
      <c r="E33" s="39">
        <f>D33*1.15</f>
        <v>408771.92174999992</v>
      </c>
    </row>
    <row r="34" spans="1:11" x14ac:dyDescent="0.25">
      <c r="A34" s="36" t="s">
        <v>13</v>
      </c>
      <c r="B34" s="37"/>
      <c r="C34" s="40">
        <f>SUM(C33)</f>
        <v>309090.3</v>
      </c>
      <c r="D34" s="40">
        <f t="shared" ref="D34:E34" si="5">SUM(D33)</f>
        <v>355453.84499999997</v>
      </c>
      <c r="E34" s="40">
        <f t="shared" si="5"/>
        <v>408771.92174999992</v>
      </c>
    </row>
    <row r="35" spans="1:11" x14ac:dyDescent="0.25">
      <c r="A35" s="24"/>
      <c r="B35" s="25"/>
      <c r="C35" s="29"/>
      <c r="D35" s="29"/>
      <c r="E35" s="29"/>
    </row>
    <row r="36" spans="1:11" x14ac:dyDescent="0.25">
      <c r="A36" s="41" t="s">
        <v>14</v>
      </c>
      <c r="B36" s="42"/>
      <c r="C36" s="40">
        <f>C17+C25+C30+C34</f>
        <v>11257463.056312451</v>
      </c>
      <c r="D36" s="40">
        <f t="shared" ref="D36:E36" si="6">D17+D25+D30+D34</f>
        <v>12370748.504012449</v>
      </c>
      <c r="E36" s="40">
        <f t="shared" si="6"/>
        <v>13650781.557229446</v>
      </c>
    </row>
    <row r="37" spans="1:11" x14ac:dyDescent="0.25">
      <c r="A37" s="24"/>
      <c r="B37" s="25"/>
      <c r="C37" s="43"/>
      <c r="D37" s="43"/>
      <c r="E37" s="43"/>
    </row>
    <row r="38" spans="1:11" x14ac:dyDescent="0.25">
      <c r="A38" s="41" t="s">
        <v>32</v>
      </c>
      <c r="B38" s="42"/>
      <c r="C38" s="13"/>
      <c r="D38" s="13"/>
      <c r="E38" s="13"/>
      <c r="J38" s="18"/>
      <c r="K38" s="18"/>
    </row>
    <row r="39" spans="1:11" x14ac:dyDescent="0.25">
      <c r="A39" s="41"/>
      <c r="B39" s="42"/>
      <c r="C39" s="44"/>
      <c r="D39" s="44"/>
      <c r="E39" s="44"/>
      <c r="J39" s="18"/>
      <c r="K39" s="18"/>
    </row>
    <row r="40" spans="1:11" x14ac:dyDescent="0.25">
      <c r="A40" s="41" t="s">
        <v>36</v>
      </c>
      <c r="B40" s="42"/>
      <c r="C40" s="44"/>
      <c r="D40" s="44"/>
      <c r="E40" s="44"/>
      <c r="J40" s="18"/>
      <c r="K40" s="18"/>
    </row>
    <row r="41" spans="1:11" ht="26.25" x14ac:dyDescent="0.25">
      <c r="A41" s="45" t="s">
        <v>37</v>
      </c>
      <c r="B41" s="12"/>
      <c r="C41" s="46">
        <f>C38/1.05^1</f>
        <v>0</v>
      </c>
      <c r="D41" s="46">
        <f>D38/1.05^2</f>
        <v>0</v>
      </c>
      <c r="E41" s="46">
        <f>E38/1.05^3</f>
        <v>0</v>
      </c>
      <c r="J41" s="18"/>
      <c r="K41" s="18"/>
    </row>
    <row r="42" spans="1:11" ht="26.25" x14ac:dyDescent="0.25">
      <c r="A42" s="45" t="s">
        <v>38</v>
      </c>
      <c r="B42" s="10"/>
      <c r="C42" s="44"/>
      <c r="D42" s="25"/>
      <c r="E42" s="25"/>
      <c r="J42" s="18"/>
      <c r="K42" s="18"/>
    </row>
    <row r="43" spans="1:11" x14ac:dyDescent="0.25">
      <c r="A43" s="47" t="s">
        <v>22</v>
      </c>
      <c r="B43" s="25">
        <f>PMT(5%,3,1)*-1</f>
        <v>0.36720856463124507</v>
      </c>
      <c r="C43" s="44"/>
      <c r="D43" s="25"/>
      <c r="E43" s="25"/>
      <c r="J43" s="18"/>
      <c r="K43" s="18"/>
    </row>
    <row r="44" spans="1:11" ht="26.25" x14ac:dyDescent="0.25">
      <c r="A44" s="45" t="s">
        <v>43</v>
      </c>
      <c r="B44" s="11"/>
      <c r="C44" s="44"/>
      <c r="D44" s="44"/>
      <c r="E44" s="44"/>
      <c r="J44" s="18"/>
      <c r="K44" s="18"/>
    </row>
    <row r="45" spans="1:11" x14ac:dyDescent="0.25">
      <c r="A45" s="24"/>
      <c r="B45" s="42"/>
      <c r="C45" s="44"/>
      <c r="D45" s="44"/>
      <c r="E45" s="44"/>
      <c r="J45" s="18"/>
      <c r="K45" s="18"/>
    </row>
    <row r="46" spans="1:11" x14ac:dyDescent="0.25">
      <c r="A46" s="48" t="s">
        <v>28</v>
      </c>
      <c r="B46" s="42"/>
      <c r="C46" s="44"/>
      <c r="D46" s="44"/>
      <c r="E46" s="44"/>
      <c r="J46" s="18"/>
      <c r="K46" s="18"/>
    </row>
    <row r="47" spans="1:11" x14ac:dyDescent="0.25">
      <c r="A47" s="45" t="s">
        <v>23</v>
      </c>
      <c r="B47" s="42"/>
      <c r="C47" s="13"/>
      <c r="D47" s="13"/>
      <c r="E47" s="13"/>
      <c r="J47" s="18"/>
      <c r="K47" s="18"/>
    </row>
    <row r="48" spans="1:11" x14ac:dyDescent="0.25">
      <c r="A48" s="45" t="s">
        <v>24</v>
      </c>
      <c r="B48" s="42"/>
      <c r="C48" s="13"/>
      <c r="D48" s="13"/>
      <c r="E48" s="13"/>
      <c r="J48" s="18"/>
      <c r="K48" s="18"/>
    </row>
    <row r="49" spans="1:11" x14ac:dyDescent="0.25">
      <c r="A49" s="48" t="s">
        <v>25</v>
      </c>
      <c r="B49" s="25"/>
      <c r="C49" s="14"/>
      <c r="D49" s="14"/>
      <c r="E49" s="14"/>
      <c r="J49" s="18"/>
      <c r="K49" s="18"/>
    </row>
    <row r="50" spans="1:11" x14ac:dyDescent="0.25">
      <c r="A50" s="24"/>
      <c r="B50" s="25"/>
      <c r="C50" s="25"/>
      <c r="D50" s="25"/>
      <c r="E50" s="25"/>
      <c r="J50" s="18"/>
      <c r="K50" s="18"/>
    </row>
    <row r="51" spans="1:11" x14ac:dyDescent="0.25">
      <c r="A51" s="41" t="s">
        <v>26</v>
      </c>
      <c r="B51" s="42"/>
      <c r="C51" s="15"/>
      <c r="D51" s="15"/>
      <c r="E51" s="15"/>
      <c r="F51" s="20"/>
      <c r="J51" s="18"/>
      <c r="K51" s="18"/>
    </row>
    <row r="52" spans="1:11" x14ac:dyDescent="0.25">
      <c r="A52" s="41" t="s">
        <v>27</v>
      </c>
      <c r="B52" s="25"/>
      <c r="C52" s="16"/>
      <c r="D52" s="16"/>
      <c r="E52" s="16"/>
      <c r="J52" s="18"/>
      <c r="K52" s="18"/>
    </row>
    <row r="53" spans="1:11" x14ac:dyDescent="0.25">
      <c r="A53" s="41"/>
      <c r="B53" s="25"/>
      <c r="C53" s="25"/>
      <c r="D53" s="25"/>
      <c r="E53" s="25"/>
      <c r="J53" s="18"/>
      <c r="K53" s="18"/>
    </row>
    <row r="54" spans="1:11" x14ac:dyDescent="0.25">
      <c r="A54" s="41" t="s">
        <v>31</v>
      </c>
      <c r="B54" s="49"/>
      <c r="C54" s="13"/>
      <c r="D54" s="13"/>
      <c r="E54" s="13"/>
      <c r="H54" s="6"/>
      <c r="J54" s="18"/>
      <c r="K54" s="18"/>
    </row>
    <row r="55" spans="1:11" ht="30" x14ac:dyDescent="0.25">
      <c r="A55" s="50" t="s">
        <v>39</v>
      </c>
      <c r="B55" s="51"/>
      <c r="C55" s="40"/>
      <c r="D55" s="40"/>
      <c r="E55" s="14"/>
      <c r="H55" s="2"/>
      <c r="J55" s="18"/>
      <c r="K55" s="18"/>
    </row>
    <row r="56" spans="1:11" x14ac:dyDescent="0.25">
      <c r="A56" s="41"/>
      <c r="B56" s="51"/>
      <c r="C56" s="52"/>
      <c r="D56" s="52"/>
      <c r="E56" s="52"/>
      <c r="J56" s="18"/>
      <c r="K56" s="18"/>
    </row>
    <row r="57" spans="1:11" x14ac:dyDescent="0.25">
      <c r="A57" s="41"/>
      <c r="B57" s="51"/>
      <c r="C57" s="52"/>
      <c r="D57" s="52"/>
      <c r="E57" s="52"/>
      <c r="J57" s="18"/>
      <c r="K57" s="18"/>
    </row>
    <row r="58" spans="1:11" x14ac:dyDescent="0.25">
      <c r="A58" s="41"/>
      <c r="B58" s="51"/>
      <c r="C58" s="52"/>
      <c r="D58" s="52"/>
      <c r="E58" s="52"/>
      <c r="J58" s="18"/>
      <c r="K58" s="18"/>
    </row>
    <row r="59" spans="1:11" ht="48" customHeight="1" x14ac:dyDescent="0.25">
      <c r="A59" s="50" t="s">
        <v>42</v>
      </c>
      <c r="B59" s="25"/>
      <c r="C59" s="17"/>
      <c r="D59" s="17"/>
      <c r="E59" s="17"/>
      <c r="J59" s="18"/>
      <c r="K59" s="18"/>
    </row>
    <row r="60" spans="1:11" ht="45" x14ac:dyDescent="0.25">
      <c r="A60" s="50" t="s">
        <v>41</v>
      </c>
      <c r="B60" s="25"/>
      <c r="C60" s="25"/>
      <c r="D60" s="40"/>
      <c r="E60" s="14"/>
      <c r="H60" s="2"/>
      <c r="J60" s="18"/>
      <c r="K60" s="18"/>
    </row>
    <row r="61" spans="1:11" x14ac:dyDescent="0.25">
      <c r="A61" s="8"/>
      <c r="B61" s="5"/>
      <c r="C61" s="3"/>
      <c r="D61" s="3"/>
      <c r="E61" s="3"/>
      <c r="H61" s="2"/>
      <c r="J61" s="18"/>
      <c r="K61" s="18"/>
    </row>
    <row r="62" spans="1:11" x14ac:dyDescent="0.25">
      <c r="A62" s="8"/>
      <c r="B62" s="5"/>
      <c r="C62" s="3"/>
      <c r="D62" s="3"/>
      <c r="E62" s="3"/>
      <c r="H62" s="2"/>
      <c r="J62" s="18"/>
      <c r="K62" s="18"/>
    </row>
    <row r="63" spans="1:11" x14ac:dyDescent="0.25">
      <c r="A63" s="8"/>
      <c r="B63" s="5"/>
      <c r="C63" s="3"/>
      <c r="D63" s="3"/>
      <c r="E63" s="3"/>
      <c r="J63" s="18"/>
      <c r="K63" s="18"/>
    </row>
    <row r="64" spans="1:11" x14ac:dyDescent="0.25">
      <c r="J64" s="18"/>
      <c r="K64" s="18"/>
    </row>
    <row r="65" spans="1:11" x14ac:dyDescent="0.25">
      <c r="C65" s="1"/>
      <c r="D65" s="1"/>
      <c r="E65" s="1"/>
      <c r="H65" s="2"/>
      <c r="J65" s="18"/>
      <c r="K65" s="18"/>
    </row>
    <row r="67" spans="1:11" x14ac:dyDescent="0.25">
      <c r="C67" s="1"/>
      <c r="D67" s="1"/>
      <c r="E67" s="1"/>
    </row>
    <row r="69" spans="1:11" x14ac:dyDescent="0.25">
      <c r="A69" s="19"/>
    </row>
  </sheetData>
  <mergeCells count="2">
    <mergeCell ref="C3:E3"/>
    <mergeCell ref="A2:E2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Arbeitsblatt aufbereitet</vt:lpstr>
    </vt:vector>
  </TitlesOfParts>
  <Company>HS Weihenstephan-Triesdorf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cp:lastPrinted>2015-01-26T09:00:37Z</cp:lastPrinted>
  <dcterms:created xsi:type="dcterms:W3CDTF">2014-12-02T13:40:45Z</dcterms:created>
  <dcterms:modified xsi:type="dcterms:W3CDTF">2015-02-19T23:36:05Z</dcterms:modified>
</cp:coreProperties>
</file>